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июль" sheetId="1" state="hidden" r:id="rId1"/>
    <sheet name="Ведомственная (1)" sheetId="2" r:id="rId2"/>
    <sheet name="Ведомственная (4)" sheetId="3" state="hidden" r:id="rId3"/>
    <sheet name="ассигнования(2)" sheetId="4" r:id="rId4"/>
  </sheets>
  <definedNames>
    <definedName name="_Экспорт" localSheetId="3">'ассигнования(2)'!$A$8:$K$114</definedName>
    <definedName name="_Экспорт" localSheetId="1">'Ведомственная (1)'!$A$12:$K$120</definedName>
    <definedName name="_Экспорт" localSheetId="2">'Ведомственная (4)'!$A$8:$L$109</definedName>
    <definedName name="_Экспорт" localSheetId="0">'июль'!$A$8:$L$112</definedName>
    <definedName name="_Экспорт">#REF!</definedName>
    <definedName name="_xlnm.Print_Area" localSheetId="2">'Ведомственная (4)'!$A$1:$N$121</definedName>
    <definedName name="_xlnm.Print_Area" localSheetId="0">'июль'!$A$1:$N$124</definedName>
  </definedNames>
  <calcPr fullCalcOnLoad="1"/>
</workbook>
</file>

<file path=xl/sharedStrings.xml><?xml version="1.0" encoding="utf-8"?>
<sst xmlns="http://schemas.openxmlformats.org/spreadsheetml/2006/main" count="1813" uniqueCount="314">
  <si>
    <t>Номер</t>
  </si>
  <si>
    <t>Наименование</t>
  </si>
  <si>
    <t>Целевая статья</t>
  </si>
  <si>
    <t>Вид расходов</t>
  </si>
  <si>
    <t>923</t>
  </si>
  <si>
    <t>1.1.</t>
  </si>
  <si>
    <t>0102</t>
  </si>
  <si>
    <t>1.1.1.</t>
  </si>
  <si>
    <t>0020100</t>
  </si>
  <si>
    <t>1.2.</t>
  </si>
  <si>
    <t>0103</t>
  </si>
  <si>
    <t>1.2.1.</t>
  </si>
  <si>
    <t>0020400</t>
  </si>
  <si>
    <t>0104</t>
  </si>
  <si>
    <t>0020500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</si>
  <si>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</si>
  <si>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</si>
  <si>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0700100</t>
  </si>
  <si>
    <t>0920100</t>
  </si>
  <si>
    <t>2.1.</t>
  </si>
  <si>
    <t>0309</t>
  </si>
  <si>
    <t>0410</t>
  </si>
  <si>
    <t>Содержание муниципальной информационной службы</t>
  </si>
  <si>
    <t>3300100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</si>
  <si>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</si>
  <si>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</si>
  <si>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</si>
  <si>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6000103</t>
  </si>
  <si>
    <t>6000104</t>
  </si>
  <si>
    <t>6000105</t>
  </si>
  <si>
    <t>Озеленение придомовых территорий и территорий дворов</t>
  </si>
  <si>
    <t>6000301</t>
  </si>
  <si>
    <t>6000302</t>
  </si>
  <si>
    <t>0707</t>
  </si>
  <si>
    <t>4310100</t>
  </si>
  <si>
    <t>0801</t>
  </si>
  <si>
    <t>4570100</t>
  </si>
  <si>
    <t>1004</t>
  </si>
  <si>
    <t>Содержание ребенка в семье опекуна и приемной семье</t>
  </si>
  <si>
    <t xml:space="preserve">ИТОГО </t>
  </si>
  <si>
    <t>2.</t>
  </si>
  <si>
    <t>ОБЩЕГОСУДАРСТВЕННЫЕ ВОПРОСЫ</t>
  </si>
  <si>
    <t>МЕСТНАЯ АДМИНИСТРАЦИЯ МО МО СЕВЕРНЫЙ</t>
  </si>
  <si>
    <t>Код ГРБС</t>
  </si>
  <si>
    <t>Раздел и подраздел</t>
  </si>
  <si>
    <t>Утверждено  на год (тыс.руб.)</t>
  </si>
  <si>
    <t>2.1.1.</t>
  </si>
  <si>
    <t>1.2.2.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</si>
  <si>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</si>
  <si>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</si>
  <si>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</si>
  <si>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3.</t>
  </si>
  <si>
    <t>1.3.</t>
  </si>
  <si>
    <t>1.3.1.</t>
  </si>
  <si>
    <t>1.3.2.</t>
  </si>
  <si>
    <t>0300</t>
  </si>
  <si>
    <t>НАЦИОНАЛЬНАЯ ЭКОНОМИКА</t>
  </si>
  <si>
    <t>0400</t>
  </si>
  <si>
    <t>3.1.</t>
  </si>
  <si>
    <t>Связь и информатика</t>
  </si>
  <si>
    <t>3.1.1.</t>
  </si>
  <si>
    <t>4.</t>
  </si>
  <si>
    <t>ЖИЛИЩНО-КОММУНАЛЬНОЕ ХОЗЯЙСТВО</t>
  </si>
  <si>
    <t>0500</t>
  </si>
  <si>
    <t>4.1.</t>
  </si>
  <si>
    <t>Благоустройство</t>
  </si>
  <si>
    <t>ОБРАЗОВАНИЕ</t>
  </si>
  <si>
    <t>0700</t>
  </si>
  <si>
    <t>4.1.1.</t>
  </si>
  <si>
    <t>4.1.2.</t>
  </si>
  <si>
    <t>4.1.3.</t>
  </si>
  <si>
    <t>4.1.4.</t>
  </si>
  <si>
    <t>4.1.5.</t>
  </si>
  <si>
    <t>4.1.6.</t>
  </si>
  <si>
    <t>5.</t>
  </si>
  <si>
    <t>5.1.</t>
  </si>
  <si>
    <t>5.1.1.</t>
  </si>
  <si>
    <t>6.</t>
  </si>
  <si>
    <t>Молодежная политика и оздоровление детей</t>
  </si>
  <si>
    <t>0800</t>
  </si>
  <si>
    <t>6.1.</t>
  </si>
  <si>
    <t>6.1.1.</t>
  </si>
  <si>
    <t>Культура</t>
  </si>
  <si>
    <t>7.</t>
  </si>
  <si>
    <t>СОЦИАЛЬНАЯ ПОЛИТИКА</t>
  </si>
  <si>
    <t>7.1.</t>
  </si>
  <si>
    <t>Охрана семьи и детства</t>
  </si>
  <si>
    <t>1000</t>
  </si>
  <si>
    <t>7.1.1.</t>
  </si>
  <si>
    <t>Выплата вознаграждения приемным родителям</t>
  </si>
  <si>
    <t>Установка, содержание и ремонт ограждений газонов</t>
  </si>
  <si>
    <t>1.5.</t>
  </si>
  <si>
    <t>1.5.1.</t>
  </si>
  <si>
    <t>Размещение муниципального заказа</t>
  </si>
  <si>
    <t>0920200</t>
  </si>
  <si>
    <t>к Решению Муниципального Совета</t>
  </si>
  <si>
    <t>0111</t>
  </si>
  <si>
    <t>0113</t>
  </si>
  <si>
    <t>Участие во временном трудоустройстве несовершеннолетних в возрасте от 14 до 18 лет, безработных граждан</t>
  </si>
  <si>
    <t>8.</t>
  </si>
  <si>
    <t>ФИЗИЧЕСКАЯ КУЛЬТУРА И СПОРТ</t>
  </si>
  <si>
    <t>8.1.</t>
  </si>
  <si>
    <t>Массовый спорт</t>
  </si>
  <si>
    <t>8.1.1.</t>
  </si>
  <si>
    <t>9.</t>
  </si>
  <si>
    <t>СРЕДСТВА МАССОВОЙ ИНФОРМАЦИИ</t>
  </si>
  <si>
    <t>9.1.</t>
  </si>
  <si>
    <t>Периодическая печать и  издательства</t>
  </si>
  <si>
    <t>0900100</t>
  </si>
  <si>
    <t>7950100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</si>
  <si>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</si>
  <si>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</si>
  <si>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Глава местной администрации </t>
  </si>
  <si>
    <t>Резервный фонд местной администрации</t>
  </si>
  <si>
    <t>Осуществление в порядке и формах, установленных законом Санкт-Петербурга, поддержки деятельности граждан,  общественных объединений, участвующих в охране общественного порядка на территории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</si>
  <si>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</si>
  <si>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Проведение мероприятий по военно-патриотическому воспитанию молодежи на территории муниципального образования</t>
  </si>
  <si>
    <t>Периодические издания, учрежденные представительными органами местного самоуправления</t>
  </si>
  <si>
    <t>МО МО Северный № 76-р от 09.11.2010 г</t>
  </si>
  <si>
    <t>Центральный аппарат муниципального совета</t>
  </si>
  <si>
    <t>9.1.1.</t>
  </si>
  <si>
    <t>1.1.1.1.</t>
  </si>
  <si>
    <t>1.2.1.1.</t>
  </si>
  <si>
    <t>1.2.2.1.</t>
  </si>
  <si>
    <t>1.3.1.1.</t>
  </si>
  <si>
    <t>1.3.2.1.</t>
  </si>
  <si>
    <t>1.3.4.</t>
  </si>
  <si>
    <t>1.3.4.1.</t>
  </si>
  <si>
    <t>1.4.</t>
  </si>
  <si>
    <t>1.4.1.</t>
  </si>
  <si>
    <t>2.1.1.1.</t>
  </si>
  <si>
    <t>3.1.1.1.</t>
  </si>
  <si>
    <t>4.1.1.1.</t>
  </si>
  <si>
    <t>4.1.2.1.</t>
  </si>
  <si>
    <t>4.1.3.1.</t>
  </si>
  <si>
    <t>4.1.4.1.</t>
  </si>
  <si>
    <t>5.1.1.1.</t>
  </si>
  <si>
    <t>6.1.1.1.</t>
  </si>
  <si>
    <t>7.1.1.1.</t>
  </si>
  <si>
    <t>8.1.1.1.</t>
  </si>
  <si>
    <t>9.1.1.1.</t>
  </si>
  <si>
    <t>Компенсация депутатам, осуществляющим свои полномочия на непостоянной основе</t>
  </si>
  <si>
    <t>Установка и содержание малых архитектурных форм, уличной мебели и хозяйственно-бытового оборудования</t>
  </si>
  <si>
    <t>Организация работ по компенсационному озеленению,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</si>
  <si>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Осуществление поддержки деятельности ОО "Совет муниципальных образований Санкт-Петербурга" (членские взносы)</t>
  </si>
  <si>
    <t>Обустройство и содержание  детских и спортивных площадок</t>
  </si>
  <si>
    <t>3.2.</t>
  </si>
  <si>
    <t>3.2.1.</t>
  </si>
  <si>
    <t>3.2.1.1.</t>
  </si>
  <si>
    <t>Общеэкономические вопросы</t>
  </si>
  <si>
    <t>0401</t>
  </si>
  <si>
    <t>КУЛЬТУРА, КИНЕМАТОГРАФИЯ</t>
  </si>
  <si>
    <t>4.1.6.1</t>
  </si>
  <si>
    <t>Предоставление консультаций жителям муниципального образования по вопросам создания товариществ собственников жилья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</si>
  <si>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</si>
  <si>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 власти субъектов Российской Федерации, местных администраций</t>
  </si>
  <si>
    <t>1.3.3.1.</t>
  </si>
  <si>
    <t>4.1.7.</t>
  </si>
  <si>
    <t xml:space="preserve">            Приложение №2</t>
  </si>
  <si>
    <t>Участие в проведении общественных работ</t>
  </si>
  <si>
    <t>Социальное обеспечение населения</t>
  </si>
  <si>
    <t>7.2.</t>
  </si>
  <si>
    <t>7.2.1.</t>
  </si>
  <si>
    <t>7.2.1.1.</t>
  </si>
  <si>
    <t>7.2.2.</t>
  </si>
  <si>
    <t>7.2.2.1.</t>
  </si>
  <si>
    <t>7.2.3.</t>
  </si>
  <si>
    <t>7.2.3.1.</t>
  </si>
  <si>
    <t>Уборка водных акваторий</t>
  </si>
  <si>
    <t>1.4.1.1.</t>
  </si>
  <si>
    <t>1.5.5.</t>
  </si>
  <si>
    <t>1.5.5.1.</t>
  </si>
  <si>
    <t>1.5.6.</t>
  </si>
  <si>
    <t>1.5.6.1.</t>
  </si>
  <si>
    <t>4.1.5.1</t>
  </si>
  <si>
    <t>4.1.7.1.</t>
  </si>
  <si>
    <t>Расходы на предоставление доплат к пенсии лицам, замещавшим муниципальные должности муниципальной службы</t>
  </si>
  <si>
    <t>0705</t>
  </si>
  <si>
    <t>5.2.</t>
  </si>
  <si>
    <t>5.2.1.</t>
  </si>
  <si>
    <t>5.2.1.1.</t>
  </si>
  <si>
    <t>5.2.2.</t>
  </si>
  <si>
    <t>5.2.2.1.</t>
  </si>
  <si>
    <t>Прфессиональная подготовка, перерподготовка и повышение квалификации</t>
  </si>
  <si>
    <t>Расходы на подготовку. Переподготовку и повышение квалификации выборных должностных лиц местного самоуправления, а также муниципальных служащих</t>
  </si>
  <si>
    <t>0920600</t>
  </si>
  <si>
    <t>0920500</t>
  </si>
  <si>
    <t>Прочая закупка товаров, работ и услуг для муниципальных нужд</t>
  </si>
  <si>
    <t>0020302</t>
  </si>
  <si>
    <t>0020601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</si>
  <si>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</si>
  <si>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Проведение мер по уширению территорий дворов в целях организации дополнительных парковочных мест</t>
  </si>
  <si>
    <t>6000102</t>
  </si>
  <si>
    <t>4.1.7.1</t>
  </si>
  <si>
    <t>4.1.8.</t>
  </si>
  <si>
    <t>4.1.8.1</t>
  </si>
  <si>
    <t>4.1.9.</t>
  </si>
  <si>
    <t>4.1.9.1</t>
  </si>
  <si>
    <t>0504</t>
  </si>
  <si>
    <t>0505</t>
  </si>
  <si>
    <t>0107</t>
  </si>
  <si>
    <t>0028002</t>
  </si>
  <si>
    <t>7.2.3.2</t>
  </si>
  <si>
    <t>1.6.</t>
  </si>
  <si>
    <t>1.6.1.</t>
  </si>
  <si>
    <t>1.6.2.</t>
  </si>
  <si>
    <t>1.6.2.1.</t>
  </si>
  <si>
    <t>1.6.3.</t>
  </si>
  <si>
    <t>1.6.3.1.</t>
  </si>
  <si>
    <t>1.6.1.1.</t>
  </si>
  <si>
    <t>16.4.</t>
  </si>
  <si>
    <t>16.4.1.</t>
  </si>
  <si>
    <t>1.6.5.</t>
  </si>
  <si>
    <t>1.6.5.1.</t>
  </si>
  <si>
    <t>0200100</t>
  </si>
  <si>
    <t>Социальное обеспечение и иные выплаты населению</t>
  </si>
  <si>
    <t>300</t>
  </si>
  <si>
    <t>Иные бюджетные ассигновани</t>
  </si>
  <si>
    <t>600</t>
  </si>
  <si>
    <t>Предоставление субсидий муниципальным бюджетным, автономным учреждениям и иным некоммерческим организациям</t>
  </si>
  <si>
    <t>800</t>
  </si>
  <si>
    <t>200</t>
  </si>
  <si>
    <t>Содержание и обеспечение деятельности местной администрации по решению вопросов местного значения</t>
  </si>
  <si>
    <t xml:space="preserve">        МО МО Северный №058-р от 12.11.2013г.</t>
  </si>
  <si>
    <t>Внесение изменений в ведомственную структуру расходов бюджета внутригородского муниципального образования Санкт-Петербурга муниципальный округ Северный на 2014год</t>
  </si>
  <si>
    <t>0028001</t>
  </si>
  <si>
    <t>Избирательная комиссия муниципального образования</t>
  </si>
  <si>
    <t>Проведение  выборов в представительные органы муниципального образования</t>
  </si>
  <si>
    <t>МУНИЦИПАЛЬНЫЙ СОВЕТ МО МО СЕВЕРНЫЙ</t>
  </si>
  <si>
    <t>1.</t>
  </si>
  <si>
    <t>Организация мероприятий по осуществлению в установленном порядке содействия испольнительным органам государственной власти Санкт-Петербурга  в сборе и обмене информацией в области защите населения и территорий от чрезвычайных ситуации, а также содействию информирования населения об угрозе возникновения или о возникновении чрезвычайной ситуации.</t>
  </si>
  <si>
    <t xml:space="preserve">Организация и проведение досуговых мероприятий для жителей, проживающих на территории МО МО Северный </t>
  </si>
  <si>
    <t>Закупка товаров, работ и услуг для  государственных (муниципальных) нужд</t>
  </si>
  <si>
    <t>Субсидия бюджету МО Северный на осуществление благоустройства территории муниципального образования</t>
  </si>
  <si>
    <t>Изменения от ___.03</t>
  </si>
  <si>
    <t>ПРОЕКТ</t>
  </si>
  <si>
    <t xml:space="preserve">                                                                                            Приложение №2</t>
  </si>
  <si>
    <t>МО МО Северный №___-р от __.04.2014</t>
  </si>
  <si>
    <t>Изменения от ___.04</t>
  </si>
  <si>
    <t>Расходы на осуществление мероприятий в рамках муниципальной программы "Профилактика правонарушений, дорожно-транспортного травматизма,  экстремизма и терроризма на территории МО МО Северный "</t>
  </si>
  <si>
    <t>Расходы на осуществление мероприятий в рамках муниципальной программы "Организация и проведение местных и участие в городских праздничных мероприятиях, а так же организация мероприятий по сохранению и развитию местных традиций и  обрядов для жителей МО МО Северный"</t>
  </si>
  <si>
    <t>Расходы на осуществление мероприятий в рамках муниципальной программы "Создание условий для развития на территории округа массовой физической культуры и спорта "</t>
  </si>
  <si>
    <t>Текущий ремонт придомовых территорий и территорий дворов, включая проезды и выезды, пешеходные дорожки, за счет  средств субсидий из бюджета Санкт-Петербурга</t>
  </si>
  <si>
    <t>0100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</si>
  <si>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</si>
  <si>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1.5.1.1.</t>
  </si>
  <si>
    <t>1.5.1.2.</t>
  </si>
  <si>
    <t>Обеспечение проведения выборов и референдумов</t>
  </si>
  <si>
    <t>0020700</t>
  </si>
  <si>
    <t>1.5.2.</t>
  </si>
  <si>
    <t>1.5.2.1.</t>
  </si>
  <si>
    <t>Расходы на содержание членов избирательной комиссии</t>
  </si>
  <si>
    <t>Изменения от ___.07</t>
  </si>
  <si>
    <t>1.5.1.3.</t>
  </si>
  <si>
    <t>Организация мероприятий по осуществлению в установленном порядке содействия исполнительным органам государственной власти Санкт-Петербурга  в сборе и обмене информацией в области защиты населения и территорий от чрезвычайных ситуаций, а также содействию информирования населения об угрозе возникновения или о возникновении чрезвычайной ситуации.</t>
  </si>
  <si>
    <t>Осуществление  финансового обеспечения закупок товаров, работ, услуг для обеспечения  муниципальных нужд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</si>
  <si>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самоуправления, а также муниципальных служащих</t>
  </si>
  <si>
    <t>Проведение работ по военно-патриотическому воспитанию гражан на территории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</si>
  <si>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</si>
  <si>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</si>
  <si>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</si>
  <si>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</si>
  <si>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 и попечительству за счет субвенций из бюджета Санкт-Петербурга</t>
  </si>
  <si>
    <t xml:space="preserve">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</si>
  <si>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Ведомственная структура расходов бюджета внутригородского муниципального образования Санкт-Петербурга муниципальный округ Северный на 2016 год</t>
  </si>
  <si>
    <t>1.2.3.</t>
  </si>
  <si>
    <t>1.2.3.1.</t>
  </si>
  <si>
    <t>1.3.5.</t>
  </si>
  <si>
    <t>1.3.5.1.</t>
  </si>
  <si>
    <t>1.3.2.2.</t>
  </si>
  <si>
    <t>1.3.5.2.</t>
  </si>
  <si>
    <t>Расходы на осуществление мероприятий  в рамках муниципальной программы "Профилактика правонарушений на территории МО МО Северный "</t>
  </si>
  <si>
    <t>Расходы на осуществление мероприятий  в рамках муниципальной программы "Профилактика экстремизма и терроризма на территории МО МО Северный "</t>
  </si>
  <si>
    <t>Расходы на осуществление мероприятий   в рамках муниципальной программы "Профилактика  экстремизма и терроризма на территории МО МО Северный "</t>
  </si>
  <si>
    <t>Расходы на осуществление мероприятий в рамках муниципальной программы "Профилактика дорожно-транспортного травматизма на территории МО МО Северный "</t>
  </si>
  <si>
    <t>Расходы на осуществление мероприятий  в рамках муниципальной программы "Профилактика дорожно-транспортного травматизма на территории МО МО Северный "</t>
  </si>
  <si>
    <t>Расходы на осуществление мероприятий  в рамках муниципальной программы "Организация и проведение досуговых мероприятий для  жителей, проживающих на территории МО МО Северный "</t>
  </si>
  <si>
    <t>Распределение бюджетных ассигнований бюджета внутригородского муниципального образования Санкт-Петербурга муниципальный округ Северный на 2016 год</t>
  </si>
  <si>
    <t>Профессиональная подготовка, перерподготовка и повышение квалификации</t>
  </si>
  <si>
    <t>1.5.3.</t>
  </si>
  <si>
    <t>1.5.3.1.</t>
  </si>
  <si>
    <t>0020000011</t>
  </si>
  <si>
    <t>0020000022</t>
  </si>
  <si>
    <t>0020000021</t>
  </si>
  <si>
    <t>0920000441</t>
  </si>
  <si>
    <t>0020000031</t>
  </si>
  <si>
    <t>0020000032</t>
  </si>
  <si>
    <t>0700000061</t>
  </si>
  <si>
    <t>7920000511</t>
  </si>
  <si>
    <t>7930000521</t>
  </si>
  <si>
    <t>7910000491</t>
  </si>
  <si>
    <t>09200G0100</t>
  </si>
  <si>
    <t>00200G0850</t>
  </si>
  <si>
    <t>51100G0860</t>
  </si>
  <si>
    <t>51100G0870</t>
  </si>
  <si>
    <t xml:space="preserve">        Приложение №6</t>
  </si>
  <si>
    <t xml:space="preserve">        МО МО Северный №026-р от 11.12.2015г.</t>
  </si>
  <si>
    <t xml:space="preserve">        Приложение №2</t>
  </si>
  <si>
    <t xml:space="preserve"> МО МО Северный №026-р от 11.12.2015г.</t>
  </si>
  <si>
    <t>60000S1270</t>
  </si>
  <si>
    <t>4.1.10.</t>
  </si>
  <si>
    <t>4.1.10.1.</t>
  </si>
  <si>
    <t>60000M1270</t>
  </si>
  <si>
    <t>Текущий ремонт придомовых территорий и территорий дворов, включая проезды и выезды, пешеходные дорожки, софинансируемые за счет средств местнрого бюджета</t>
  </si>
  <si>
    <t>Проведения выборов и референдумов</t>
  </si>
  <si>
    <t>0200000050</t>
  </si>
  <si>
    <t>0200000052</t>
  </si>
  <si>
    <t>0200000053</t>
  </si>
  <si>
    <t>Осуществление благоустройства территории МО МО Северный, за счет  средств субсидий из бюджета Санкт-Петербурга</t>
  </si>
  <si>
    <t>1.2.1.2.</t>
  </si>
  <si>
    <t>1.3.2.3.</t>
  </si>
  <si>
    <t>МО МО Северный №____-р от ____.___.2016г.</t>
  </si>
  <si>
    <t xml:space="preserve">        Приложение №1</t>
  </si>
  <si>
    <t>МО МО Северный №_____-р от  ____.___.2016г.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</si>
</sst>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59">
    <font>
      <sz val="10"/>
      <name val="Arial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E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54" applyFont="1">
      <alignment/>
      <protection/>
    </xf>
    <xf numFmtId="0" fontId="4" fillId="0" borderId="0" xfId="54" applyFont="1" applyAlignment="1">
      <alignment wrapText="1"/>
      <protection/>
    </xf>
    <xf numFmtId="0" fontId="4" fillId="0" borderId="0" xfId="54" applyFont="1" applyAlignment="1">
      <alignment horizontal="center"/>
      <protection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33" borderId="10" xfId="54" applyFont="1" applyFill="1" applyBorder="1" applyAlignment="1">
      <alignment horizontal="center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2" fillId="0" borderId="0" xfId="54" applyAlignment="1">
      <alignment horizontal="center" vertical="top" wrapText="1"/>
      <protection/>
    </xf>
    <xf numFmtId="0" fontId="10" fillId="0" borderId="10" xfId="54" applyFont="1" applyFill="1" applyBorder="1" applyAlignment="1">
      <alignment vertical="top" wrapText="1"/>
      <protection/>
    </xf>
    <xf numFmtId="0" fontId="4" fillId="33" borderId="0" xfId="54" applyFont="1" applyFill="1" applyAlignment="1">
      <alignment horizontal="right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10" xfId="54" applyFont="1" applyBorder="1" applyAlignment="1">
      <alignment vertical="top" wrapText="1"/>
      <protection/>
    </xf>
    <xf numFmtId="0" fontId="12" fillId="0" borderId="10" xfId="54" applyFont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vertical="top" wrapText="1"/>
      <protection/>
    </xf>
    <xf numFmtId="0" fontId="11" fillId="0" borderId="10" xfId="54" applyFont="1" applyFill="1" applyBorder="1" applyAlignment="1">
      <alignment vertical="top" wrapText="1"/>
      <protection/>
    </xf>
    <xf numFmtId="0" fontId="11" fillId="35" borderId="10" xfId="54" applyFont="1" applyFill="1" applyBorder="1" applyAlignment="1">
      <alignment vertical="top" wrapText="1"/>
      <protection/>
    </xf>
    <xf numFmtId="0" fontId="10" fillId="34" borderId="10" xfId="54" applyFont="1" applyFill="1" applyBorder="1" applyAlignment="1">
      <alignment vertical="top" wrapText="1"/>
      <protection/>
    </xf>
    <xf numFmtId="0" fontId="6" fillId="0" borderId="10" xfId="54" applyFont="1" applyBorder="1" applyAlignment="1">
      <alignment vertical="center" wrapText="1"/>
      <protection/>
    </xf>
    <xf numFmtId="188" fontId="11" fillId="33" borderId="10" xfId="54" applyNumberFormat="1" applyFont="1" applyFill="1" applyBorder="1" applyAlignment="1">
      <alignment horizontal="right" vertical="top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10" fillId="35" borderId="10" xfId="54" applyFont="1" applyFill="1" applyBorder="1" applyAlignment="1">
      <alignment vertical="top" wrapText="1"/>
      <protection/>
    </xf>
    <xf numFmtId="0" fontId="11" fillId="36" borderId="10" xfId="54" applyFont="1" applyFill="1" applyBorder="1" applyAlignment="1">
      <alignment vertical="top" wrapText="1"/>
      <protection/>
    </xf>
    <xf numFmtId="0" fontId="11" fillId="0" borderId="10" xfId="54" applyFont="1" applyBorder="1" applyAlignment="1">
      <alignment vertical="center" wrapText="1"/>
      <protection/>
    </xf>
    <xf numFmtId="49" fontId="11" fillId="34" borderId="10" xfId="54" applyNumberFormat="1" applyFont="1" applyFill="1" applyBorder="1" applyAlignment="1">
      <alignment horizontal="center" vertical="center" wrapText="1"/>
      <protection/>
    </xf>
    <xf numFmtId="0" fontId="11" fillId="35" borderId="0" xfId="0" applyFont="1" applyFill="1" applyAlignment="1">
      <alignment wrapText="1"/>
    </xf>
    <xf numFmtId="0" fontId="11" fillId="35" borderId="10" xfId="54" applyFont="1" applyFill="1" applyBorder="1" applyAlignment="1">
      <alignment horizontal="center" vertical="center" wrapText="1"/>
      <protection/>
    </xf>
    <xf numFmtId="188" fontId="11" fillId="35" borderId="10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Fill="1" applyAlignment="1">
      <alignment vertical="center" wrapText="1"/>
      <protection/>
    </xf>
    <xf numFmtId="0" fontId="9" fillId="0" borderId="0" xfId="54" applyFont="1" applyFill="1" applyAlignment="1">
      <alignment vertical="top" wrapText="1"/>
      <protection/>
    </xf>
    <xf numFmtId="0" fontId="11" fillId="34" borderId="10" xfId="54" applyFont="1" applyFill="1" applyBorder="1" applyAlignment="1">
      <alignment horizontal="center" vertical="center" wrapText="1"/>
      <protection/>
    </xf>
    <xf numFmtId="188" fontId="11" fillId="33" borderId="10" xfId="54" applyNumberFormat="1" applyFont="1" applyFill="1" applyBorder="1" applyAlignment="1">
      <alignment horizontal="right" vertical="center" wrapText="1"/>
      <protection/>
    </xf>
    <xf numFmtId="0" fontId="4" fillId="34" borderId="0" xfId="54" applyFont="1" applyFill="1" applyAlignment="1">
      <alignment vertical="center" wrapText="1"/>
      <protection/>
    </xf>
    <xf numFmtId="0" fontId="2" fillId="34" borderId="0" xfId="54" applyFont="1" applyFill="1" applyAlignment="1">
      <alignment vertical="top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88" fontId="10" fillId="33" borderId="10" xfId="54" applyNumberFormat="1" applyFont="1" applyFill="1" applyBorder="1" applyAlignment="1">
      <alignment horizontal="right" vertical="center" wrapText="1"/>
      <protection/>
    </xf>
    <xf numFmtId="0" fontId="4" fillId="0" borderId="0" xfId="54" applyFont="1" applyFill="1" applyAlignment="1">
      <alignment vertical="center" wrapText="1"/>
      <protection/>
    </xf>
    <xf numFmtId="188" fontId="4" fillId="0" borderId="0" xfId="54" applyNumberFormat="1" applyFont="1" applyFill="1" applyAlignment="1">
      <alignment vertical="center" wrapText="1"/>
      <protection/>
    </xf>
    <xf numFmtId="0" fontId="2" fillId="0" borderId="0" xfId="54" applyFill="1" applyAlignment="1">
      <alignment vertical="top" wrapText="1"/>
      <protection/>
    </xf>
    <xf numFmtId="0" fontId="8" fillId="0" borderId="0" xfId="54" applyFont="1" applyAlignment="1">
      <alignment vertical="center" wrapText="1"/>
      <protection/>
    </xf>
    <xf numFmtId="0" fontId="9" fillId="0" borderId="0" xfId="54" applyFont="1" applyAlignment="1">
      <alignment vertical="top" wrapText="1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2" fillId="34" borderId="0" xfId="54" applyFill="1" applyAlignment="1">
      <alignment vertical="top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  <xf numFmtId="0" fontId="2" fillId="0" borderId="0" xfId="54" applyAlignment="1">
      <alignment vertical="top" wrapText="1"/>
      <protection/>
    </xf>
    <xf numFmtId="16" fontId="11" fillId="35" borderId="10" xfId="54" applyNumberFormat="1" applyFont="1" applyFill="1" applyBorder="1" applyAlignment="1">
      <alignment vertical="top" wrapText="1"/>
      <protection/>
    </xf>
    <xf numFmtId="14" fontId="11" fillId="34" borderId="10" xfId="54" applyNumberFormat="1" applyFont="1" applyFill="1" applyBorder="1" applyAlignment="1">
      <alignment vertical="top" wrapText="1"/>
      <protection/>
    </xf>
    <xf numFmtId="0" fontId="8" fillId="34" borderId="0" xfId="54" applyFont="1" applyFill="1" applyAlignment="1">
      <alignment vertical="center" wrapText="1"/>
      <protection/>
    </xf>
    <xf numFmtId="0" fontId="9" fillId="34" borderId="0" xfId="54" applyFont="1" applyFill="1" applyAlignment="1">
      <alignment vertical="top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49" fontId="11" fillId="36" borderId="10" xfId="54" applyNumberFormat="1" applyFont="1" applyFill="1" applyBorder="1" applyAlignment="1">
      <alignment horizontal="center" vertical="center" wrapText="1"/>
      <protection/>
    </xf>
    <xf numFmtId="188" fontId="11" fillId="36" borderId="10" xfId="54" applyNumberFormat="1" applyFont="1" applyFill="1" applyBorder="1" applyAlignment="1">
      <alignment horizontal="right" vertical="center" wrapText="1"/>
      <protection/>
    </xf>
    <xf numFmtId="49" fontId="11" fillId="35" borderId="10" xfId="54" applyNumberFormat="1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vertical="top" wrapText="1"/>
      <protection/>
    </xf>
    <xf numFmtId="188" fontId="11" fillId="34" borderId="10" xfId="54" applyNumberFormat="1" applyFont="1" applyFill="1" applyBorder="1" applyAlignment="1">
      <alignment horizontal="right" vertical="center" wrapText="1"/>
      <protection/>
    </xf>
    <xf numFmtId="14" fontId="10" fillId="0" borderId="10" xfId="54" applyNumberFormat="1" applyFont="1" applyBorder="1" applyAlignment="1">
      <alignment vertical="top" wrapText="1"/>
      <protection/>
    </xf>
    <xf numFmtId="14" fontId="11" fillId="0" borderId="10" xfId="54" applyNumberFormat="1" applyFont="1" applyBorder="1" applyAlignment="1">
      <alignment vertical="top" wrapText="1"/>
      <protection/>
    </xf>
    <xf numFmtId="0" fontId="10" fillId="35" borderId="10" xfId="54" applyFont="1" applyFill="1" applyBorder="1" applyAlignment="1">
      <alignment horizontal="center" vertical="center" wrapText="1"/>
      <protection/>
    </xf>
    <xf numFmtId="188" fontId="10" fillId="35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Alignment="1">
      <alignment wrapText="1"/>
      <protection/>
    </xf>
    <xf numFmtId="188" fontId="10" fillId="34" borderId="10" xfId="54" applyNumberFormat="1" applyFont="1" applyFill="1" applyBorder="1" applyAlignment="1">
      <alignment horizontal="right" vertical="center" wrapText="1"/>
      <protection/>
    </xf>
    <xf numFmtId="0" fontId="2" fillId="34" borderId="0" xfId="54" applyFont="1" applyFill="1" applyAlignment="1">
      <alignment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188" fontId="8" fillId="33" borderId="10" xfId="54" applyNumberFormat="1" applyFont="1" applyFill="1" applyBorder="1" applyAlignment="1">
      <alignment vertical="center" wrapText="1"/>
      <protection/>
    </xf>
    <xf numFmtId="0" fontId="2" fillId="0" borderId="0" xfId="54" applyAlignment="1">
      <alignment wrapText="1"/>
      <protection/>
    </xf>
    <xf numFmtId="2" fontId="7" fillId="0" borderId="10" xfId="54" applyNumberFormat="1" applyFont="1" applyBorder="1" applyAlignment="1">
      <alignment horizontal="center" vertical="top" wrapText="1"/>
      <protection/>
    </xf>
    <xf numFmtId="2" fontId="11" fillId="35" borderId="10" xfId="54" applyNumberFormat="1" applyFont="1" applyFill="1" applyBorder="1" applyAlignment="1">
      <alignment horizontal="center" vertical="center" wrapText="1"/>
      <protection/>
    </xf>
    <xf numFmtId="2" fontId="11" fillId="34" borderId="10" xfId="54" applyNumberFormat="1" applyFont="1" applyFill="1" applyBorder="1" applyAlignment="1">
      <alignment horizontal="center" vertical="center" wrapText="1"/>
      <protection/>
    </xf>
    <xf numFmtId="2" fontId="10" fillId="0" borderId="10" xfId="54" applyNumberFormat="1" applyFont="1" applyFill="1" applyBorder="1" applyAlignment="1">
      <alignment horizontal="center" vertical="center" wrapText="1"/>
      <protection/>
    </xf>
    <xf numFmtId="2" fontId="10" fillId="34" borderId="10" xfId="54" applyNumberFormat="1" applyFont="1" applyFill="1" applyBorder="1" applyAlignment="1">
      <alignment horizontal="center" vertical="center" wrapText="1"/>
      <protection/>
    </xf>
    <xf numFmtId="2" fontId="10" fillId="0" borderId="10" xfId="54" applyNumberFormat="1" applyFont="1" applyBorder="1" applyAlignment="1">
      <alignment horizontal="center" vertical="center" wrapText="1"/>
      <protection/>
    </xf>
    <xf numFmtId="2" fontId="11" fillId="36" borderId="10" xfId="54" applyNumberFormat="1" applyFont="1" applyFill="1" applyBorder="1" applyAlignment="1">
      <alignment horizontal="center" vertical="center" wrapText="1"/>
      <protection/>
    </xf>
    <xf numFmtId="2" fontId="11" fillId="0" borderId="10" xfId="54" applyNumberFormat="1" applyFont="1" applyBorder="1" applyAlignment="1">
      <alignment horizontal="center" vertical="center" wrapText="1"/>
      <protection/>
    </xf>
    <xf numFmtId="2" fontId="10" fillId="35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Border="1" applyAlignment="1">
      <alignment vertical="center" wrapText="1"/>
      <protection/>
    </xf>
    <xf numFmtId="2" fontId="2" fillId="0" borderId="0" xfId="54" applyNumberFormat="1" applyAlignment="1">
      <alignment wrapText="1"/>
      <protection/>
    </xf>
    <xf numFmtId="2" fontId="2" fillId="0" borderId="0" xfId="54" applyNumberFormat="1">
      <alignment/>
      <protection/>
    </xf>
    <xf numFmtId="2" fontId="4" fillId="0" borderId="0" xfId="54" applyNumberFormat="1" applyFont="1" applyAlignment="1">
      <alignment horizontal="center"/>
      <protection/>
    </xf>
    <xf numFmtId="0" fontId="4" fillId="0" borderId="0" xfId="54" applyFont="1" applyAlignment="1">
      <alignment/>
      <protection/>
    </xf>
    <xf numFmtId="0" fontId="7" fillId="0" borderId="0" xfId="54" applyFont="1" applyAlignment="1">
      <alignment/>
      <protection/>
    </xf>
    <xf numFmtId="2" fontId="7" fillId="0" borderId="0" xfId="54" applyNumberFormat="1" applyFont="1" applyAlignment="1">
      <alignment/>
      <protection/>
    </xf>
    <xf numFmtId="0" fontId="2" fillId="0" borderId="0" xfId="54" applyAlignment="1">
      <alignment/>
      <protection/>
    </xf>
    <xf numFmtId="0" fontId="5" fillId="0" borderId="0" xfId="54" applyFont="1" applyAlignment="1">
      <alignment/>
      <protection/>
    </xf>
    <xf numFmtId="0" fontId="7" fillId="0" borderId="0" xfId="54" applyFont="1" applyFill="1" applyAlignment="1">
      <alignment/>
      <protection/>
    </xf>
    <xf numFmtId="0" fontId="11" fillId="37" borderId="10" xfId="54" applyFont="1" applyFill="1" applyBorder="1" applyAlignment="1">
      <alignment horizontal="center" vertical="center" wrapText="1"/>
      <protection/>
    </xf>
    <xf numFmtId="188" fontId="11" fillId="37" borderId="10" xfId="54" applyNumberFormat="1" applyFont="1" applyFill="1" applyBorder="1" applyAlignment="1">
      <alignment horizontal="right" vertical="center" wrapText="1"/>
      <protection/>
    </xf>
    <xf numFmtId="2" fontId="11" fillId="37" borderId="10" xfId="54" applyNumberFormat="1" applyFont="1" applyFill="1" applyBorder="1" applyAlignment="1">
      <alignment horizontal="center" vertical="center" wrapText="1"/>
      <protection/>
    </xf>
    <xf numFmtId="0" fontId="11" fillId="37" borderId="10" xfId="54" applyFont="1" applyFill="1" applyBorder="1" applyAlignment="1">
      <alignment vertical="top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4" fillId="35" borderId="0" xfId="54" applyFont="1" applyFill="1" applyAlignment="1">
      <alignment vertical="center" wrapText="1"/>
      <protection/>
    </xf>
    <xf numFmtId="0" fontId="2" fillId="35" borderId="0" xfId="54" applyFill="1" applyAlignment="1">
      <alignment vertical="top" wrapText="1"/>
      <protection/>
    </xf>
    <xf numFmtId="0" fontId="8" fillId="35" borderId="0" xfId="54" applyFont="1" applyFill="1" applyAlignment="1">
      <alignment vertical="center" wrapText="1"/>
      <protection/>
    </xf>
    <xf numFmtId="0" fontId="9" fillId="35" borderId="0" xfId="54" applyFont="1" applyFill="1" applyAlignment="1">
      <alignment vertical="top" wrapText="1"/>
      <protection/>
    </xf>
    <xf numFmtId="49" fontId="15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188" fontId="4" fillId="34" borderId="0" xfId="54" applyNumberFormat="1" applyFont="1" applyFill="1" applyAlignment="1">
      <alignment vertical="center" wrapText="1"/>
      <protection/>
    </xf>
    <xf numFmtId="0" fontId="6" fillId="0" borderId="0" xfId="54" applyFont="1" applyAlignment="1">
      <alignment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0" fillId="38" borderId="10" xfId="54" applyFont="1" applyFill="1" applyBorder="1" applyAlignment="1">
      <alignment horizontal="center" vertical="center" wrapText="1"/>
      <protection/>
    </xf>
    <xf numFmtId="49" fontId="10" fillId="38" borderId="10" xfId="54" applyNumberFormat="1" applyFont="1" applyFill="1" applyBorder="1" applyAlignment="1">
      <alignment horizontal="center" vertical="center" wrapText="1"/>
      <protection/>
    </xf>
    <xf numFmtId="188" fontId="10" fillId="38" borderId="10" xfId="54" applyNumberFormat="1" applyFont="1" applyFill="1" applyBorder="1" applyAlignment="1">
      <alignment horizontal="right" vertical="center" wrapText="1"/>
      <protection/>
    </xf>
    <xf numFmtId="2" fontId="10" fillId="38" borderId="10" xfId="54" applyNumberFormat="1" applyFont="1" applyFill="1" applyBorder="1" applyAlignment="1">
      <alignment horizontal="center" vertical="center" wrapText="1"/>
      <protection/>
    </xf>
    <xf numFmtId="49" fontId="10" fillId="4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vertical="top" wrapText="1"/>
      <protection/>
    </xf>
    <xf numFmtId="0" fontId="56" fillId="35" borderId="10" xfId="54" applyFont="1" applyFill="1" applyBorder="1" applyAlignment="1">
      <alignment vertical="top" wrapText="1"/>
      <protection/>
    </xf>
    <xf numFmtId="0" fontId="56" fillId="34" borderId="10" xfId="54" applyFont="1" applyFill="1" applyBorder="1" applyAlignment="1">
      <alignment vertical="top" wrapText="1"/>
      <protection/>
    </xf>
    <xf numFmtId="0" fontId="55" fillId="0" borderId="10" xfId="54" applyFont="1" applyBorder="1" applyAlignment="1">
      <alignment horizontal="center" vertical="center" wrapText="1"/>
      <protection/>
    </xf>
    <xf numFmtId="49" fontId="55" fillId="0" borderId="10" xfId="54" applyNumberFormat="1" applyFont="1" applyBorder="1" applyAlignment="1">
      <alignment horizontal="center" vertical="center" wrapText="1"/>
      <protection/>
    </xf>
    <xf numFmtId="0" fontId="56" fillId="35" borderId="10" xfId="54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0" fontId="56" fillId="0" borderId="10" xfId="54" applyFont="1" applyFill="1" applyBorder="1" applyAlignment="1">
      <alignment horizontal="center" vertical="center" wrapText="1"/>
      <protection/>
    </xf>
    <xf numFmtId="0" fontId="55" fillId="35" borderId="10" xfId="54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49" fontId="56" fillId="34" borderId="10" xfId="54" applyNumberFormat="1" applyFont="1" applyFill="1" applyBorder="1" applyAlignment="1">
      <alignment horizontal="center" vertical="center" wrapText="1"/>
      <protection/>
    </xf>
    <xf numFmtId="0" fontId="56" fillId="0" borderId="10" xfId="54" applyFont="1" applyBorder="1" applyAlignment="1">
      <alignment horizontal="center" vertical="center" wrapText="1"/>
      <protection/>
    </xf>
    <xf numFmtId="188" fontId="10" fillId="0" borderId="10" xfId="54" applyNumberFormat="1" applyFont="1" applyFill="1" applyBorder="1" applyAlignment="1">
      <alignment horizontal="right" vertical="center" wrapText="1"/>
      <protection/>
    </xf>
    <xf numFmtId="49" fontId="11" fillId="31" borderId="10" xfId="54" applyNumberFormat="1" applyFont="1" applyFill="1" applyBorder="1" applyAlignment="1">
      <alignment horizontal="center" vertical="center" wrapText="1"/>
      <protection/>
    </xf>
    <xf numFmtId="0" fontId="11" fillId="31" borderId="10" xfId="54" applyFont="1" applyFill="1" applyBorder="1" applyAlignment="1">
      <alignment vertical="top" wrapText="1"/>
      <protection/>
    </xf>
    <xf numFmtId="188" fontId="11" fillId="39" borderId="10" xfId="54" applyNumberFormat="1" applyFont="1" applyFill="1" applyBorder="1" applyAlignment="1">
      <alignment horizontal="right" vertical="center" wrapText="1"/>
      <protection/>
    </xf>
    <xf numFmtId="188" fontId="10" fillId="39" borderId="10" xfId="54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vertical="top" wrapText="1"/>
      <protection/>
    </xf>
    <xf numFmtId="2" fontId="11" fillId="31" borderId="10" xfId="54" applyNumberFormat="1" applyFont="1" applyFill="1" applyBorder="1" applyAlignment="1">
      <alignment vertical="top" wrapText="1"/>
      <protection/>
    </xf>
    <xf numFmtId="0" fontId="6" fillId="0" borderId="10" xfId="54" applyFont="1" applyBorder="1" applyAlignment="1">
      <alignment vertical="top" wrapText="1"/>
      <protection/>
    </xf>
    <xf numFmtId="0" fontId="16" fillId="0" borderId="0" xfId="0" applyFont="1" applyAlignment="1">
      <alignment horizontal="justify"/>
    </xf>
    <xf numFmtId="0" fontId="10" fillId="31" borderId="10" xfId="54" applyFont="1" applyFill="1" applyBorder="1" applyAlignment="1">
      <alignment horizontal="center" vertical="center" wrapText="1"/>
      <protection/>
    </xf>
    <xf numFmtId="188" fontId="10" fillId="31" borderId="10" xfId="54" applyNumberFormat="1" applyFont="1" applyFill="1" applyBorder="1" applyAlignment="1">
      <alignment horizontal="right" vertical="center" wrapText="1"/>
      <protection/>
    </xf>
    <xf numFmtId="2" fontId="10" fillId="31" borderId="10" xfId="54" applyNumberFormat="1" applyFont="1" applyFill="1" applyBorder="1" applyAlignment="1">
      <alignment horizontal="center" vertical="center" wrapText="1"/>
      <protection/>
    </xf>
    <xf numFmtId="0" fontId="4" fillId="31" borderId="0" xfId="54" applyFont="1" applyFill="1" applyAlignment="1">
      <alignment vertical="center" wrapText="1"/>
      <protection/>
    </xf>
    <xf numFmtId="0" fontId="2" fillId="31" borderId="0" xfId="54" applyFill="1" applyAlignment="1">
      <alignment vertical="top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88" fontId="11" fillId="0" borderId="10" xfId="54" applyNumberFormat="1" applyFont="1" applyFill="1" applyBorder="1" applyAlignment="1">
      <alignment horizontal="right" vertical="center" wrapText="1"/>
      <protection/>
    </xf>
    <xf numFmtId="2" fontId="11" fillId="0" borderId="10" xfId="54" applyNumberFormat="1" applyFont="1" applyFill="1" applyBorder="1" applyAlignment="1">
      <alignment horizontal="center" vertical="center" wrapText="1"/>
      <protection/>
    </xf>
    <xf numFmtId="188" fontId="11" fillId="10" borderId="10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Alignment="1">
      <alignment/>
      <protection/>
    </xf>
    <xf numFmtId="0" fontId="56" fillId="40" borderId="10" xfId="54" applyFont="1" applyFill="1" applyBorder="1" applyAlignment="1">
      <alignment vertical="top" wrapText="1"/>
      <protection/>
    </xf>
    <xf numFmtId="0" fontId="56" fillId="40" borderId="10" xfId="54" applyFont="1" applyFill="1" applyBorder="1" applyAlignment="1">
      <alignment horizontal="center" vertical="center" wrapText="1"/>
      <protection/>
    </xf>
    <xf numFmtId="49" fontId="56" fillId="40" borderId="10" xfId="54" applyNumberFormat="1" applyFont="1" applyFill="1" applyBorder="1" applyAlignment="1">
      <alignment horizontal="center" vertical="center" wrapText="1"/>
      <protection/>
    </xf>
    <xf numFmtId="188" fontId="56" fillId="40" borderId="10" xfId="54" applyNumberFormat="1" applyFont="1" applyFill="1" applyBorder="1" applyAlignment="1">
      <alignment horizontal="right" vertical="center" wrapText="1"/>
      <protection/>
    </xf>
    <xf numFmtId="2" fontId="56" fillId="40" borderId="10" xfId="54" applyNumberFormat="1" applyFont="1" applyFill="1" applyBorder="1" applyAlignment="1">
      <alignment horizontal="center" vertical="center" wrapText="1"/>
      <protection/>
    </xf>
    <xf numFmtId="0" fontId="57" fillId="40" borderId="0" xfId="54" applyFont="1" applyFill="1" applyAlignment="1">
      <alignment vertical="center" wrapText="1"/>
      <protection/>
    </xf>
    <xf numFmtId="0" fontId="58" fillId="40" borderId="0" xfId="54" applyFont="1" applyFill="1" applyAlignment="1">
      <alignment vertical="top" wrapText="1"/>
      <protection/>
    </xf>
    <xf numFmtId="0" fontId="10" fillId="0" borderId="10" xfId="54" applyFont="1" applyBorder="1" applyAlignment="1">
      <alignment horizontal="center" vertical="top" wrapText="1"/>
      <protection/>
    </xf>
    <xf numFmtId="0" fontId="11" fillId="41" borderId="10" xfId="54" applyFont="1" applyFill="1" applyBorder="1" applyAlignment="1">
      <alignment horizontal="right" vertical="center" wrapText="1"/>
      <protection/>
    </xf>
    <xf numFmtId="0" fontId="10" fillId="41" borderId="10" xfId="54" applyFont="1" applyFill="1" applyBorder="1" applyAlignment="1">
      <alignment horizontal="right" vertical="top" wrapText="1"/>
      <protection/>
    </xf>
    <xf numFmtId="0" fontId="8" fillId="0" borderId="0" xfId="54" applyFont="1" applyAlignment="1">
      <alignment wrapText="1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Fill="1" applyAlignment="1">
      <alignment horizontal="right"/>
      <protection/>
    </xf>
    <xf numFmtId="2" fontId="4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188" fontId="11" fillId="42" borderId="10" xfId="54" applyNumberFormat="1" applyFont="1" applyFill="1" applyBorder="1" applyAlignment="1">
      <alignment horizontal="right" vertical="top" wrapText="1"/>
      <protection/>
    </xf>
    <xf numFmtId="0" fontId="11" fillId="42" borderId="10" xfId="54" applyFont="1" applyFill="1" applyBorder="1" applyAlignment="1">
      <alignment vertical="top" wrapText="1"/>
      <protection/>
    </xf>
    <xf numFmtId="0" fontId="11" fillId="42" borderId="10" xfId="54" applyFont="1" applyFill="1" applyBorder="1" applyAlignment="1">
      <alignment horizontal="center" vertical="center" wrapText="1"/>
      <protection/>
    </xf>
    <xf numFmtId="188" fontId="56" fillId="33" borderId="10" xfId="54" applyNumberFormat="1" applyFont="1" applyFill="1" applyBorder="1" applyAlignment="1">
      <alignment horizontal="right" vertical="center" wrapText="1"/>
      <protection/>
    </xf>
    <xf numFmtId="2" fontId="56" fillId="34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Border="1" applyAlignment="1">
      <alignment vertical="top" wrapText="1"/>
      <protection/>
    </xf>
    <xf numFmtId="49" fontId="55" fillId="34" borderId="10" xfId="54" applyNumberFormat="1" applyFont="1" applyFill="1" applyBorder="1" applyAlignment="1">
      <alignment horizontal="center" vertical="center" wrapText="1"/>
      <protection/>
    </xf>
    <xf numFmtId="188" fontId="55" fillId="33" borderId="10" xfId="54" applyNumberFormat="1" applyFont="1" applyFill="1" applyBorder="1" applyAlignment="1">
      <alignment horizontal="right" vertical="center" wrapText="1"/>
      <protection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vertical="top" wrapText="1"/>
      <protection/>
    </xf>
    <xf numFmtId="49" fontId="55" fillId="36" borderId="10" xfId="54" applyNumberFormat="1" applyFont="1" applyFill="1" applyBorder="1" applyAlignment="1">
      <alignment horizontal="center" vertical="center" wrapText="1"/>
      <protection/>
    </xf>
    <xf numFmtId="188" fontId="56" fillId="33" borderId="10" xfId="54" applyNumberFormat="1" applyFont="1" applyFill="1" applyBorder="1" applyAlignment="1">
      <alignment horizontal="right" vertical="top" wrapText="1"/>
      <protection/>
    </xf>
    <xf numFmtId="49" fontId="55" fillId="0" borderId="10" xfId="54" applyNumberFormat="1" applyFont="1" applyFill="1" applyBorder="1" applyAlignment="1">
      <alignment horizontal="center" vertical="center" wrapText="1"/>
      <protection/>
    </xf>
    <xf numFmtId="188" fontId="10" fillId="41" borderId="10" xfId="54" applyNumberFormat="1" applyFont="1" applyFill="1" applyBorder="1" applyAlignment="1">
      <alignment horizontal="right" vertical="center" wrapText="1"/>
      <protection/>
    </xf>
    <xf numFmtId="0" fontId="13" fillId="0" borderId="0" xfId="54" applyFont="1" applyAlignment="1">
      <alignment/>
      <protection/>
    </xf>
    <xf numFmtId="2" fontId="13" fillId="0" borderId="0" xfId="54" applyNumberFormat="1" applyFont="1" applyAlignment="1">
      <alignment/>
      <protection/>
    </xf>
    <xf numFmtId="0" fontId="13" fillId="0" borderId="0" xfId="54" applyFont="1" applyFill="1" applyAlignment="1">
      <alignment/>
      <protection/>
    </xf>
    <xf numFmtId="0" fontId="4" fillId="0" borderId="0" xfId="54" applyFont="1" applyAlignment="1">
      <alignment horizontal="right" wrapText="1"/>
      <protection/>
    </xf>
    <xf numFmtId="0" fontId="0" fillId="0" borderId="0" xfId="0" applyAlignment="1">
      <alignment horizontal="right"/>
    </xf>
    <xf numFmtId="0" fontId="2" fillId="0" borderId="0" xfId="54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3" fillId="38" borderId="0" xfId="54" applyFont="1" applyFill="1" applyAlignment="1">
      <alignment/>
      <protection/>
    </xf>
    <xf numFmtId="2" fontId="13" fillId="38" borderId="0" xfId="54" applyNumberFormat="1" applyFont="1" applyFill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view="pageBreakPreview" zoomScaleSheetLayoutView="100" workbookViewId="0" topLeftCell="A1">
      <selection activeCell="R114" sqref="R114"/>
    </sheetView>
  </sheetViews>
  <sheetFormatPr defaultColWidth="9.140625" defaultRowHeight="12.75"/>
  <cols>
    <col min="1" max="1" width="7.28125" style="1" customWidth="1"/>
    <col min="2" max="2" width="39.140625" style="2" customWidth="1"/>
    <col min="3" max="3" width="6.57421875" style="3" customWidth="1"/>
    <col min="4" max="4" width="8.00390625" style="3" customWidth="1"/>
    <col min="5" max="5" width="8.140625" style="3" customWidth="1"/>
    <col min="6" max="6" width="6.140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8515625" style="87" hidden="1" customWidth="1"/>
    <col min="11" max="11" width="8.140625" style="87" customWidth="1"/>
    <col min="12" max="12" width="12.140625" style="11" customWidth="1"/>
    <col min="13" max="13" width="11.00390625" style="1" customWidth="1"/>
    <col min="14" max="14" width="8.28125" style="1" hidden="1" customWidth="1"/>
    <col min="15" max="16384" width="9.140625" style="4" customWidth="1"/>
  </cols>
  <sheetData>
    <row r="1" spans="1:256" ht="36" customHeight="1">
      <c r="A1" s="179" t="s">
        <v>236</v>
      </c>
      <c r="B1" s="180"/>
      <c r="C1" s="180"/>
      <c r="D1" s="180"/>
      <c r="E1" s="180"/>
      <c r="F1" s="180"/>
      <c r="G1" s="180"/>
      <c r="H1" s="180"/>
      <c r="I1" s="183"/>
      <c r="J1" s="183"/>
      <c r="K1" s="183"/>
      <c r="L1" s="183"/>
      <c r="M1" s="104"/>
      <c r="N1" s="104"/>
      <c r="O1" s="104"/>
      <c r="P1" s="104"/>
      <c r="Q1" s="104"/>
      <c r="R1" s="179"/>
      <c r="S1" s="180"/>
      <c r="T1" s="180"/>
      <c r="U1" s="180"/>
      <c r="V1" s="180"/>
      <c r="W1" s="180"/>
      <c r="X1" s="180"/>
      <c r="Y1" s="180"/>
      <c r="Z1" s="179"/>
      <c r="AA1" s="180"/>
      <c r="AB1" s="180"/>
      <c r="AC1" s="180"/>
      <c r="AD1" s="180"/>
      <c r="AE1" s="180"/>
      <c r="AF1" s="180"/>
      <c r="AG1" s="180"/>
      <c r="AH1" s="179"/>
      <c r="AI1" s="180"/>
      <c r="AJ1" s="180"/>
      <c r="AK1" s="180"/>
      <c r="AL1" s="180"/>
      <c r="AM1" s="180"/>
      <c r="AN1" s="180"/>
      <c r="AO1" s="180"/>
      <c r="AP1" s="179"/>
      <c r="AQ1" s="180"/>
      <c r="AR1" s="180"/>
      <c r="AS1" s="180"/>
      <c r="AT1" s="180"/>
      <c r="AU1" s="180"/>
      <c r="AV1" s="180"/>
      <c r="AW1" s="180"/>
      <c r="AX1" s="179"/>
      <c r="AY1" s="180"/>
      <c r="AZ1" s="180"/>
      <c r="BA1" s="180"/>
      <c r="BB1" s="180"/>
      <c r="BC1" s="180"/>
      <c r="BD1" s="180"/>
      <c r="BE1" s="180"/>
      <c r="BF1" s="179"/>
      <c r="BG1" s="180"/>
      <c r="BH1" s="180"/>
      <c r="BI1" s="180"/>
      <c r="BJ1" s="180"/>
      <c r="BK1" s="180"/>
      <c r="BL1" s="180"/>
      <c r="BM1" s="180"/>
      <c r="BN1" s="179"/>
      <c r="BO1" s="180"/>
      <c r="BP1" s="180"/>
      <c r="BQ1" s="180"/>
      <c r="BR1" s="180"/>
      <c r="BS1" s="180"/>
      <c r="BT1" s="180"/>
      <c r="BU1" s="180"/>
      <c r="BV1" s="179"/>
      <c r="BW1" s="180"/>
      <c r="BX1" s="180"/>
      <c r="BY1" s="180"/>
      <c r="BZ1" s="180"/>
      <c r="CA1" s="180"/>
      <c r="CB1" s="180"/>
      <c r="CC1" s="180"/>
      <c r="CD1" s="179"/>
      <c r="CE1" s="180"/>
      <c r="CF1" s="180"/>
      <c r="CG1" s="180"/>
      <c r="CH1" s="180"/>
      <c r="CI1" s="180"/>
      <c r="CJ1" s="180"/>
      <c r="CK1" s="180"/>
      <c r="CL1" s="179"/>
      <c r="CM1" s="180"/>
      <c r="CN1" s="180"/>
      <c r="CO1" s="180"/>
      <c r="CP1" s="180"/>
      <c r="CQ1" s="180"/>
      <c r="CR1" s="180"/>
      <c r="CS1" s="180"/>
      <c r="CT1" s="179"/>
      <c r="CU1" s="180"/>
      <c r="CV1" s="180"/>
      <c r="CW1" s="180"/>
      <c r="CX1" s="180"/>
      <c r="CY1" s="180"/>
      <c r="CZ1" s="180"/>
      <c r="DA1" s="180"/>
      <c r="DB1" s="179"/>
      <c r="DC1" s="180"/>
      <c r="DD1" s="180"/>
      <c r="DE1" s="180"/>
      <c r="DF1" s="180"/>
      <c r="DG1" s="180"/>
      <c r="DH1" s="180"/>
      <c r="DI1" s="180"/>
      <c r="DJ1" s="179"/>
      <c r="DK1" s="180"/>
      <c r="DL1" s="180"/>
      <c r="DM1" s="180"/>
      <c r="DN1" s="180"/>
      <c r="DO1" s="180"/>
      <c r="DP1" s="180"/>
      <c r="DQ1" s="180"/>
      <c r="DR1" s="179"/>
      <c r="DS1" s="180"/>
      <c r="DT1" s="180"/>
      <c r="DU1" s="180"/>
      <c r="DV1" s="180"/>
      <c r="DW1" s="180"/>
      <c r="DX1" s="180"/>
      <c r="DY1" s="180"/>
      <c r="DZ1" s="179"/>
      <c r="EA1" s="180"/>
      <c r="EB1" s="180"/>
      <c r="EC1" s="180"/>
      <c r="ED1" s="180"/>
      <c r="EE1" s="180"/>
      <c r="EF1" s="180"/>
      <c r="EG1" s="180"/>
      <c r="EH1" s="179"/>
      <c r="EI1" s="180"/>
      <c r="EJ1" s="180"/>
      <c r="EK1" s="180"/>
      <c r="EL1" s="180"/>
      <c r="EM1" s="180"/>
      <c r="EN1" s="180"/>
      <c r="EO1" s="180"/>
      <c r="EP1" s="179"/>
      <c r="EQ1" s="180"/>
      <c r="ER1" s="180"/>
      <c r="ES1" s="180"/>
      <c r="ET1" s="180"/>
      <c r="EU1" s="180"/>
      <c r="EV1" s="180"/>
      <c r="EW1" s="180"/>
      <c r="EX1" s="179"/>
      <c r="EY1" s="180"/>
      <c r="EZ1" s="180"/>
      <c r="FA1" s="180"/>
      <c r="FB1" s="180"/>
      <c r="FC1" s="180"/>
      <c r="FD1" s="180"/>
      <c r="FE1" s="180"/>
      <c r="FF1" s="179"/>
      <c r="FG1" s="180"/>
      <c r="FH1" s="180"/>
      <c r="FI1" s="180"/>
      <c r="FJ1" s="180"/>
      <c r="FK1" s="180"/>
      <c r="FL1" s="180"/>
      <c r="FM1" s="180"/>
      <c r="FN1" s="179"/>
      <c r="FO1" s="180"/>
      <c r="FP1" s="180"/>
      <c r="FQ1" s="180"/>
      <c r="FR1" s="180"/>
      <c r="FS1" s="180"/>
      <c r="FT1" s="180"/>
      <c r="FU1" s="180"/>
      <c r="FV1" s="179"/>
      <c r="FW1" s="180"/>
      <c r="FX1" s="180"/>
      <c r="FY1" s="180"/>
      <c r="FZ1" s="180"/>
      <c r="GA1" s="180"/>
      <c r="GB1" s="180"/>
      <c r="GC1" s="180"/>
      <c r="GD1" s="179"/>
      <c r="GE1" s="180"/>
      <c r="GF1" s="180"/>
      <c r="GG1" s="180"/>
      <c r="GH1" s="180"/>
      <c r="GI1" s="180"/>
      <c r="GJ1" s="180"/>
      <c r="GK1" s="180"/>
      <c r="GL1" s="179"/>
      <c r="GM1" s="180"/>
      <c r="GN1" s="180"/>
      <c r="GO1" s="180"/>
      <c r="GP1" s="180"/>
      <c r="GQ1" s="180"/>
      <c r="GR1" s="180"/>
      <c r="GS1" s="180"/>
      <c r="GT1" s="179"/>
      <c r="GU1" s="180"/>
      <c r="GV1" s="180"/>
      <c r="GW1" s="180"/>
      <c r="GX1" s="180"/>
      <c r="GY1" s="180"/>
      <c r="GZ1" s="180"/>
      <c r="HA1" s="180"/>
      <c r="HB1" s="179"/>
      <c r="HC1" s="180"/>
      <c r="HD1" s="180"/>
      <c r="HE1" s="180"/>
      <c r="HF1" s="180"/>
      <c r="HG1" s="180"/>
      <c r="HH1" s="180"/>
      <c r="HI1" s="180"/>
      <c r="HJ1" s="179"/>
      <c r="HK1" s="180"/>
      <c r="HL1" s="180"/>
      <c r="HM1" s="180"/>
      <c r="HN1" s="180"/>
      <c r="HO1" s="180"/>
      <c r="HP1" s="180"/>
      <c r="HQ1" s="180"/>
      <c r="HR1" s="179"/>
      <c r="HS1" s="180"/>
      <c r="HT1" s="180"/>
      <c r="HU1" s="180"/>
      <c r="HV1" s="180"/>
      <c r="HW1" s="180"/>
      <c r="HX1" s="180"/>
      <c r="HY1" s="180"/>
      <c r="HZ1" s="179"/>
      <c r="IA1" s="180"/>
      <c r="IB1" s="180"/>
      <c r="IC1" s="180"/>
      <c r="ID1" s="180"/>
      <c r="IE1" s="180"/>
      <c r="IF1" s="180"/>
      <c r="IG1" s="180"/>
      <c r="IH1" s="179"/>
      <c r="II1" s="180"/>
      <c r="IJ1" s="180"/>
      <c r="IK1" s="180"/>
      <c r="IL1" s="180"/>
      <c r="IM1" s="180"/>
      <c r="IN1" s="180"/>
      <c r="IO1" s="180"/>
      <c r="IP1" s="179"/>
      <c r="IQ1" s="180"/>
      <c r="IR1" s="180"/>
      <c r="IS1" s="180"/>
      <c r="IT1" s="180"/>
      <c r="IU1" s="180"/>
      <c r="IV1" s="181"/>
    </row>
    <row r="2" spans="1:256" ht="12.75">
      <c r="A2" s="179" t="s">
        <v>95</v>
      </c>
      <c r="B2" s="180"/>
      <c r="C2" s="180"/>
      <c r="D2" s="180"/>
      <c r="E2" s="180"/>
      <c r="F2" s="180"/>
      <c r="G2" s="180"/>
      <c r="H2" s="180"/>
      <c r="I2" s="183"/>
      <c r="J2" s="183"/>
      <c r="K2" s="183"/>
      <c r="L2" s="183"/>
      <c r="M2" s="104"/>
      <c r="N2" s="104"/>
      <c r="O2" s="104"/>
      <c r="P2" s="104"/>
      <c r="Q2" s="104"/>
      <c r="R2" s="179"/>
      <c r="S2" s="180"/>
      <c r="T2" s="180"/>
      <c r="U2" s="180"/>
      <c r="V2" s="180"/>
      <c r="W2" s="180"/>
      <c r="X2" s="180"/>
      <c r="Y2" s="180"/>
      <c r="Z2" s="179"/>
      <c r="AA2" s="180"/>
      <c r="AB2" s="180"/>
      <c r="AC2" s="180"/>
      <c r="AD2" s="180"/>
      <c r="AE2" s="180"/>
      <c r="AF2" s="180"/>
      <c r="AG2" s="180"/>
      <c r="AH2" s="179"/>
      <c r="AI2" s="180"/>
      <c r="AJ2" s="180"/>
      <c r="AK2" s="180"/>
      <c r="AL2" s="180"/>
      <c r="AM2" s="180"/>
      <c r="AN2" s="180"/>
      <c r="AO2" s="180"/>
      <c r="AP2" s="179"/>
      <c r="AQ2" s="180"/>
      <c r="AR2" s="180"/>
      <c r="AS2" s="180"/>
      <c r="AT2" s="180"/>
      <c r="AU2" s="180"/>
      <c r="AV2" s="180"/>
      <c r="AW2" s="180"/>
      <c r="AX2" s="179"/>
      <c r="AY2" s="180"/>
      <c r="AZ2" s="180"/>
      <c r="BA2" s="180"/>
      <c r="BB2" s="180"/>
      <c r="BC2" s="180"/>
      <c r="BD2" s="180"/>
      <c r="BE2" s="180"/>
      <c r="BF2" s="179"/>
      <c r="BG2" s="180"/>
      <c r="BH2" s="180"/>
      <c r="BI2" s="180"/>
      <c r="BJ2" s="180"/>
      <c r="BK2" s="180"/>
      <c r="BL2" s="180"/>
      <c r="BM2" s="180"/>
      <c r="BN2" s="179"/>
      <c r="BO2" s="180"/>
      <c r="BP2" s="180"/>
      <c r="BQ2" s="180"/>
      <c r="BR2" s="180"/>
      <c r="BS2" s="180"/>
      <c r="BT2" s="180"/>
      <c r="BU2" s="180"/>
      <c r="BV2" s="179"/>
      <c r="BW2" s="180"/>
      <c r="BX2" s="180"/>
      <c r="BY2" s="180"/>
      <c r="BZ2" s="180"/>
      <c r="CA2" s="180"/>
      <c r="CB2" s="180"/>
      <c r="CC2" s="180"/>
      <c r="CD2" s="179"/>
      <c r="CE2" s="180"/>
      <c r="CF2" s="180"/>
      <c r="CG2" s="180"/>
      <c r="CH2" s="180"/>
      <c r="CI2" s="180"/>
      <c r="CJ2" s="180"/>
      <c r="CK2" s="180"/>
      <c r="CL2" s="179"/>
      <c r="CM2" s="180"/>
      <c r="CN2" s="180"/>
      <c r="CO2" s="180"/>
      <c r="CP2" s="180"/>
      <c r="CQ2" s="180"/>
      <c r="CR2" s="180"/>
      <c r="CS2" s="180"/>
      <c r="CT2" s="179"/>
      <c r="CU2" s="180"/>
      <c r="CV2" s="180"/>
      <c r="CW2" s="180"/>
      <c r="CX2" s="180"/>
      <c r="CY2" s="180"/>
      <c r="CZ2" s="180"/>
      <c r="DA2" s="180"/>
      <c r="DB2" s="179"/>
      <c r="DC2" s="180"/>
      <c r="DD2" s="180"/>
      <c r="DE2" s="180"/>
      <c r="DF2" s="180"/>
      <c r="DG2" s="180"/>
      <c r="DH2" s="180"/>
      <c r="DI2" s="180"/>
      <c r="DJ2" s="179"/>
      <c r="DK2" s="180"/>
      <c r="DL2" s="180"/>
      <c r="DM2" s="180"/>
      <c r="DN2" s="180"/>
      <c r="DO2" s="180"/>
      <c r="DP2" s="180"/>
      <c r="DQ2" s="180"/>
      <c r="DR2" s="179"/>
      <c r="DS2" s="180"/>
      <c r="DT2" s="180"/>
      <c r="DU2" s="180"/>
      <c r="DV2" s="180"/>
      <c r="DW2" s="180"/>
      <c r="DX2" s="180"/>
      <c r="DY2" s="180"/>
      <c r="DZ2" s="179"/>
      <c r="EA2" s="180"/>
      <c r="EB2" s="180"/>
      <c r="EC2" s="180"/>
      <c r="ED2" s="180"/>
      <c r="EE2" s="180"/>
      <c r="EF2" s="180"/>
      <c r="EG2" s="180"/>
      <c r="EH2" s="179"/>
      <c r="EI2" s="180"/>
      <c r="EJ2" s="180"/>
      <c r="EK2" s="180"/>
      <c r="EL2" s="180"/>
      <c r="EM2" s="180"/>
      <c r="EN2" s="180"/>
      <c r="EO2" s="180"/>
      <c r="EP2" s="179"/>
      <c r="EQ2" s="180"/>
      <c r="ER2" s="180"/>
      <c r="ES2" s="180"/>
      <c r="ET2" s="180"/>
      <c r="EU2" s="180"/>
      <c r="EV2" s="180"/>
      <c r="EW2" s="180"/>
      <c r="EX2" s="179"/>
      <c r="EY2" s="180"/>
      <c r="EZ2" s="180"/>
      <c r="FA2" s="180"/>
      <c r="FB2" s="180"/>
      <c r="FC2" s="180"/>
      <c r="FD2" s="180"/>
      <c r="FE2" s="180"/>
      <c r="FF2" s="179"/>
      <c r="FG2" s="180"/>
      <c r="FH2" s="180"/>
      <c r="FI2" s="180"/>
      <c r="FJ2" s="180"/>
      <c r="FK2" s="180"/>
      <c r="FL2" s="180"/>
      <c r="FM2" s="180"/>
      <c r="FN2" s="179"/>
      <c r="FO2" s="180"/>
      <c r="FP2" s="180"/>
      <c r="FQ2" s="180"/>
      <c r="FR2" s="180"/>
      <c r="FS2" s="180"/>
      <c r="FT2" s="180"/>
      <c r="FU2" s="180"/>
      <c r="FV2" s="179"/>
      <c r="FW2" s="180"/>
      <c r="FX2" s="180"/>
      <c r="FY2" s="180"/>
      <c r="FZ2" s="180"/>
      <c r="GA2" s="180"/>
      <c r="GB2" s="180"/>
      <c r="GC2" s="180"/>
      <c r="GD2" s="179"/>
      <c r="GE2" s="180"/>
      <c r="GF2" s="180"/>
      <c r="GG2" s="180"/>
      <c r="GH2" s="180"/>
      <c r="GI2" s="180"/>
      <c r="GJ2" s="180"/>
      <c r="GK2" s="180"/>
      <c r="GL2" s="179"/>
      <c r="GM2" s="180"/>
      <c r="GN2" s="180"/>
      <c r="GO2" s="180"/>
      <c r="GP2" s="180"/>
      <c r="GQ2" s="180"/>
      <c r="GR2" s="180"/>
      <c r="GS2" s="180"/>
      <c r="GT2" s="179"/>
      <c r="GU2" s="180"/>
      <c r="GV2" s="180"/>
      <c r="GW2" s="180"/>
      <c r="GX2" s="180"/>
      <c r="GY2" s="180"/>
      <c r="GZ2" s="180"/>
      <c r="HA2" s="180"/>
      <c r="HB2" s="179"/>
      <c r="HC2" s="180"/>
      <c r="HD2" s="180"/>
      <c r="HE2" s="180"/>
      <c r="HF2" s="180"/>
      <c r="HG2" s="180"/>
      <c r="HH2" s="180"/>
      <c r="HI2" s="180"/>
      <c r="HJ2" s="179"/>
      <c r="HK2" s="180"/>
      <c r="HL2" s="180"/>
      <c r="HM2" s="180"/>
      <c r="HN2" s="180"/>
      <c r="HO2" s="180"/>
      <c r="HP2" s="180"/>
      <c r="HQ2" s="180"/>
      <c r="HR2" s="179"/>
      <c r="HS2" s="180"/>
      <c r="HT2" s="180"/>
      <c r="HU2" s="180"/>
      <c r="HV2" s="180"/>
      <c r="HW2" s="180"/>
      <c r="HX2" s="180"/>
      <c r="HY2" s="180"/>
      <c r="HZ2" s="179"/>
      <c r="IA2" s="180"/>
      <c r="IB2" s="180"/>
      <c r="IC2" s="180"/>
      <c r="ID2" s="180"/>
      <c r="IE2" s="180"/>
      <c r="IF2" s="180"/>
      <c r="IG2" s="180"/>
      <c r="IH2" s="179"/>
      <c r="II2" s="180"/>
      <c r="IJ2" s="180"/>
      <c r="IK2" s="180"/>
      <c r="IL2" s="180"/>
      <c r="IM2" s="180"/>
      <c r="IN2" s="180"/>
      <c r="IO2" s="180"/>
      <c r="IP2" s="179"/>
      <c r="IQ2" s="180"/>
      <c r="IR2" s="180"/>
      <c r="IS2" s="180"/>
      <c r="IT2" s="180"/>
      <c r="IU2" s="180"/>
      <c r="IV2" s="181"/>
    </row>
    <row r="3" spans="1:256" ht="12.75">
      <c r="A3" s="179" t="s">
        <v>237</v>
      </c>
      <c r="B3" s="180"/>
      <c r="C3" s="180"/>
      <c r="D3" s="180"/>
      <c r="E3" s="180"/>
      <c r="F3" s="180"/>
      <c r="G3" s="180"/>
      <c r="H3" s="180"/>
      <c r="I3" s="183"/>
      <c r="J3" s="183"/>
      <c r="K3" s="183"/>
      <c r="L3" s="183"/>
      <c r="M3" s="104"/>
      <c r="N3" s="104"/>
      <c r="O3" s="104"/>
      <c r="P3" s="104"/>
      <c r="Q3" s="104"/>
      <c r="R3" s="179"/>
      <c r="S3" s="180"/>
      <c r="T3" s="180"/>
      <c r="U3" s="180"/>
      <c r="V3" s="180"/>
      <c r="W3" s="180"/>
      <c r="X3" s="180"/>
      <c r="Y3" s="180"/>
      <c r="Z3" s="179"/>
      <c r="AA3" s="180"/>
      <c r="AB3" s="180"/>
      <c r="AC3" s="180"/>
      <c r="AD3" s="180"/>
      <c r="AE3" s="180"/>
      <c r="AF3" s="180"/>
      <c r="AG3" s="180"/>
      <c r="AH3" s="179"/>
      <c r="AI3" s="180"/>
      <c r="AJ3" s="180"/>
      <c r="AK3" s="180"/>
      <c r="AL3" s="180"/>
      <c r="AM3" s="180"/>
      <c r="AN3" s="180"/>
      <c r="AO3" s="180"/>
      <c r="AP3" s="179"/>
      <c r="AQ3" s="180"/>
      <c r="AR3" s="180"/>
      <c r="AS3" s="180"/>
      <c r="AT3" s="180"/>
      <c r="AU3" s="180"/>
      <c r="AV3" s="180"/>
      <c r="AW3" s="180"/>
      <c r="AX3" s="179"/>
      <c r="AY3" s="180"/>
      <c r="AZ3" s="180"/>
      <c r="BA3" s="180"/>
      <c r="BB3" s="180"/>
      <c r="BC3" s="180"/>
      <c r="BD3" s="180"/>
      <c r="BE3" s="180"/>
      <c r="BF3" s="179"/>
      <c r="BG3" s="180"/>
      <c r="BH3" s="180"/>
      <c r="BI3" s="180"/>
      <c r="BJ3" s="180"/>
      <c r="BK3" s="180"/>
      <c r="BL3" s="180"/>
      <c r="BM3" s="180"/>
      <c r="BN3" s="179"/>
      <c r="BO3" s="180"/>
      <c r="BP3" s="180"/>
      <c r="BQ3" s="180"/>
      <c r="BR3" s="180"/>
      <c r="BS3" s="180"/>
      <c r="BT3" s="180"/>
      <c r="BU3" s="180"/>
      <c r="BV3" s="179"/>
      <c r="BW3" s="180"/>
      <c r="BX3" s="180"/>
      <c r="BY3" s="180"/>
      <c r="BZ3" s="180"/>
      <c r="CA3" s="180"/>
      <c r="CB3" s="180"/>
      <c r="CC3" s="180"/>
      <c r="CD3" s="179"/>
      <c r="CE3" s="180"/>
      <c r="CF3" s="180"/>
      <c r="CG3" s="180"/>
      <c r="CH3" s="180"/>
      <c r="CI3" s="180"/>
      <c r="CJ3" s="180"/>
      <c r="CK3" s="180"/>
      <c r="CL3" s="179"/>
      <c r="CM3" s="180"/>
      <c r="CN3" s="180"/>
      <c r="CO3" s="180"/>
      <c r="CP3" s="180"/>
      <c r="CQ3" s="180"/>
      <c r="CR3" s="180"/>
      <c r="CS3" s="180"/>
      <c r="CT3" s="179"/>
      <c r="CU3" s="180"/>
      <c r="CV3" s="180"/>
      <c r="CW3" s="180"/>
      <c r="CX3" s="180"/>
      <c r="CY3" s="180"/>
      <c r="CZ3" s="180"/>
      <c r="DA3" s="180"/>
      <c r="DB3" s="179"/>
      <c r="DC3" s="180"/>
      <c r="DD3" s="180"/>
      <c r="DE3" s="180"/>
      <c r="DF3" s="180"/>
      <c r="DG3" s="180"/>
      <c r="DH3" s="180"/>
      <c r="DI3" s="180"/>
      <c r="DJ3" s="179"/>
      <c r="DK3" s="180"/>
      <c r="DL3" s="180"/>
      <c r="DM3" s="180"/>
      <c r="DN3" s="180"/>
      <c r="DO3" s="180"/>
      <c r="DP3" s="180"/>
      <c r="DQ3" s="180"/>
      <c r="DR3" s="179"/>
      <c r="DS3" s="180"/>
      <c r="DT3" s="180"/>
      <c r="DU3" s="180"/>
      <c r="DV3" s="180"/>
      <c r="DW3" s="180"/>
      <c r="DX3" s="180"/>
      <c r="DY3" s="180"/>
      <c r="DZ3" s="179"/>
      <c r="EA3" s="180"/>
      <c r="EB3" s="180"/>
      <c r="EC3" s="180"/>
      <c r="ED3" s="180"/>
      <c r="EE3" s="180"/>
      <c r="EF3" s="180"/>
      <c r="EG3" s="180"/>
      <c r="EH3" s="179"/>
      <c r="EI3" s="180"/>
      <c r="EJ3" s="180"/>
      <c r="EK3" s="180"/>
      <c r="EL3" s="180"/>
      <c r="EM3" s="180"/>
      <c r="EN3" s="180"/>
      <c r="EO3" s="180"/>
      <c r="EP3" s="179"/>
      <c r="EQ3" s="180"/>
      <c r="ER3" s="180"/>
      <c r="ES3" s="180"/>
      <c r="ET3" s="180"/>
      <c r="EU3" s="180"/>
      <c r="EV3" s="180"/>
      <c r="EW3" s="180"/>
      <c r="EX3" s="179"/>
      <c r="EY3" s="180"/>
      <c r="EZ3" s="180"/>
      <c r="FA3" s="180"/>
      <c r="FB3" s="180"/>
      <c r="FC3" s="180"/>
      <c r="FD3" s="180"/>
      <c r="FE3" s="180"/>
      <c r="FF3" s="179"/>
      <c r="FG3" s="180"/>
      <c r="FH3" s="180"/>
      <c r="FI3" s="180"/>
      <c r="FJ3" s="180"/>
      <c r="FK3" s="180"/>
      <c r="FL3" s="180"/>
      <c r="FM3" s="180"/>
      <c r="FN3" s="179"/>
      <c r="FO3" s="180"/>
      <c r="FP3" s="180"/>
      <c r="FQ3" s="180"/>
      <c r="FR3" s="180"/>
      <c r="FS3" s="180"/>
      <c r="FT3" s="180"/>
      <c r="FU3" s="180"/>
      <c r="FV3" s="179"/>
      <c r="FW3" s="180"/>
      <c r="FX3" s="180"/>
      <c r="FY3" s="180"/>
      <c r="FZ3" s="180"/>
      <c r="GA3" s="180"/>
      <c r="GB3" s="180"/>
      <c r="GC3" s="180"/>
      <c r="GD3" s="179"/>
      <c r="GE3" s="180"/>
      <c r="GF3" s="180"/>
      <c r="GG3" s="180"/>
      <c r="GH3" s="180"/>
      <c r="GI3" s="180"/>
      <c r="GJ3" s="180"/>
      <c r="GK3" s="180"/>
      <c r="GL3" s="179"/>
      <c r="GM3" s="180"/>
      <c r="GN3" s="180"/>
      <c r="GO3" s="180"/>
      <c r="GP3" s="180"/>
      <c r="GQ3" s="180"/>
      <c r="GR3" s="180"/>
      <c r="GS3" s="180"/>
      <c r="GT3" s="179"/>
      <c r="GU3" s="180"/>
      <c r="GV3" s="180"/>
      <c r="GW3" s="180"/>
      <c r="GX3" s="180"/>
      <c r="GY3" s="180"/>
      <c r="GZ3" s="180"/>
      <c r="HA3" s="180"/>
      <c r="HB3" s="179"/>
      <c r="HC3" s="180"/>
      <c r="HD3" s="180"/>
      <c r="HE3" s="180"/>
      <c r="HF3" s="180"/>
      <c r="HG3" s="180"/>
      <c r="HH3" s="180"/>
      <c r="HI3" s="180"/>
      <c r="HJ3" s="179"/>
      <c r="HK3" s="180"/>
      <c r="HL3" s="180"/>
      <c r="HM3" s="180"/>
      <c r="HN3" s="180"/>
      <c r="HO3" s="180"/>
      <c r="HP3" s="180"/>
      <c r="HQ3" s="180"/>
      <c r="HR3" s="179"/>
      <c r="HS3" s="180"/>
      <c r="HT3" s="180"/>
      <c r="HU3" s="180"/>
      <c r="HV3" s="180"/>
      <c r="HW3" s="180"/>
      <c r="HX3" s="180"/>
      <c r="HY3" s="180"/>
      <c r="HZ3" s="179"/>
      <c r="IA3" s="180"/>
      <c r="IB3" s="180"/>
      <c r="IC3" s="180"/>
      <c r="ID3" s="180"/>
      <c r="IE3" s="180"/>
      <c r="IF3" s="180"/>
      <c r="IG3" s="180"/>
      <c r="IH3" s="179"/>
      <c r="II3" s="180"/>
      <c r="IJ3" s="180"/>
      <c r="IK3" s="180"/>
      <c r="IL3" s="180"/>
      <c r="IM3" s="180"/>
      <c r="IN3" s="180"/>
      <c r="IO3" s="180"/>
      <c r="IP3" s="179"/>
      <c r="IQ3" s="180"/>
      <c r="IR3" s="180"/>
      <c r="IS3" s="180"/>
      <c r="IT3" s="180"/>
      <c r="IU3" s="180"/>
      <c r="IV3" s="181"/>
    </row>
    <row r="4" spans="1:14" s="91" customFormat="1" ht="17.25" customHeight="1">
      <c r="A4" s="88" t="s">
        <v>235</v>
      </c>
      <c r="B4" s="108"/>
      <c r="C4" s="88"/>
      <c r="D4" s="89"/>
      <c r="E4" s="89"/>
      <c r="F4" s="89" t="s">
        <v>158</v>
      </c>
      <c r="G4" s="89" t="s">
        <v>95</v>
      </c>
      <c r="H4" s="90"/>
      <c r="I4" s="89"/>
      <c r="J4" s="90"/>
      <c r="K4" s="90"/>
      <c r="L4" s="89"/>
      <c r="M4" s="88"/>
      <c r="N4" s="88"/>
    </row>
    <row r="5" spans="1:15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90"/>
      <c r="L5" s="89"/>
      <c r="M5" s="88"/>
      <c r="N5" s="88"/>
      <c r="O5" s="136"/>
    </row>
    <row r="6" spans="1:14" s="91" customFormat="1" ht="15" customHeight="1">
      <c r="A6" s="88"/>
      <c r="B6" s="2"/>
      <c r="C6" s="88"/>
      <c r="D6" s="89" t="s">
        <v>223</v>
      </c>
      <c r="E6" s="89"/>
      <c r="F6" s="89"/>
      <c r="G6" s="93"/>
      <c r="H6" s="90"/>
      <c r="I6" s="93"/>
      <c r="J6" s="90"/>
      <c r="K6" s="90"/>
      <c r="L6" s="93"/>
      <c r="M6" s="88"/>
      <c r="N6" s="88"/>
    </row>
    <row r="7" spans="1:12" ht="46.5" customHeight="1">
      <c r="A7" s="182" t="s">
        <v>224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6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 t="s">
        <v>234</v>
      </c>
      <c r="K8" s="75" t="s">
        <v>252</v>
      </c>
      <c r="L8" s="7" t="s">
        <v>45</v>
      </c>
      <c r="M8" s="8"/>
      <c r="N8" s="8"/>
      <c r="P8" s="136"/>
    </row>
    <row r="9" spans="1:14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G11+G14+G20+G30+G41+G28</f>
        <v>#REF!</v>
      </c>
      <c r="H9" s="75"/>
      <c r="I9" s="20" t="e">
        <f>I11+I14+I20+I30+I41+I28</f>
        <v>#REF!</v>
      </c>
      <c r="J9" s="75"/>
      <c r="K9" s="75"/>
      <c r="L9" s="20">
        <f>L11+L14+L20+L30+L41+L28+L33</f>
        <v>23845.8</v>
      </c>
      <c r="M9" s="8"/>
      <c r="N9" s="8"/>
    </row>
    <row r="10" spans="1:14" s="9" customFormat="1" ht="31.5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75"/>
      <c r="L10" s="20">
        <f>SUM(L11,L14)</f>
        <v>3658</v>
      </c>
      <c r="M10" s="8"/>
      <c r="N10" s="8"/>
    </row>
    <row r="11" spans="1:14" s="30" customFormat="1" ht="36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76"/>
      <c r="L11" s="28">
        <f>L12</f>
        <v>1044.2</v>
      </c>
      <c r="M11" s="29"/>
      <c r="N11" s="29"/>
    </row>
    <row r="12" spans="1:14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31" t="s">
        <v>8</v>
      </c>
      <c r="F12" s="31"/>
      <c r="G12" s="32">
        <f>G13</f>
        <v>914.6</v>
      </c>
      <c r="H12" s="77"/>
      <c r="I12" s="32">
        <f>I13</f>
        <v>982.7</v>
      </c>
      <c r="J12" s="77"/>
      <c r="K12" s="77"/>
      <c r="L12" s="32">
        <f>L13</f>
        <v>1044.2</v>
      </c>
      <c r="M12" s="33"/>
      <c r="N12" s="33"/>
    </row>
    <row r="13" spans="1:14" s="39" customFormat="1" ht="60">
      <c r="A13" s="10" t="s">
        <v>121</v>
      </c>
      <c r="B13" s="10" t="s">
        <v>244</v>
      </c>
      <c r="C13" s="35">
        <v>970</v>
      </c>
      <c r="D13" s="35" t="s">
        <v>6</v>
      </c>
      <c r="E13" s="35" t="s">
        <v>8</v>
      </c>
      <c r="F13" s="35">
        <v>100</v>
      </c>
      <c r="G13" s="36">
        <v>914.6</v>
      </c>
      <c r="H13" s="78">
        <v>-74</v>
      </c>
      <c r="I13" s="36">
        <v>982.7</v>
      </c>
      <c r="J13" s="78"/>
      <c r="K13" s="78"/>
      <c r="L13" s="36">
        <v>1044.2</v>
      </c>
      <c r="M13" s="37"/>
      <c r="N13" s="38">
        <f>L11+L14+L21+L23-L17</f>
        <v>18361.3</v>
      </c>
    </row>
    <row r="14" spans="1:14" s="41" customFormat="1" ht="48">
      <c r="A14" s="17" t="s">
        <v>9</v>
      </c>
      <c r="B14" s="17" t="s">
        <v>190</v>
      </c>
      <c r="C14" s="27">
        <v>970</v>
      </c>
      <c r="D14" s="27" t="s">
        <v>10</v>
      </c>
      <c r="E14" s="27"/>
      <c r="F14" s="27"/>
      <c r="G14" s="28">
        <f>G15+G17</f>
        <v>2870.6000000000004</v>
      </c>
      <c r="H14" s="76"/>
      <c r="I14" s="28">
        <f>I15+I17</f>
        <v>3084.4</v>
      </c>
      <c r="J14" s="76"/>
      <c r="K14" s="76"/>
      <c r="L14" s="28">
        <f>L15+L17</f>
        <v>2613.7999999999997</v>
      </c>
      <c r="M14" s="40"/>
      <c r="N14" s="40"/>
    </row>
    <row r="15" spans="1:14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">
        <v>12</v>
      </c>
      <c r="F15" s="31"/>
      <c r="G15" s="32">
        <f>G16</f>
        <v>2780.3</v>
      </c>
      <c r="H15" s="77"/>
      <c r="I15" s="32">
        <f>I16</f>
        <v>2987.4</v>
      </c>
      <c r="J15" s="77"/>
      <c r="K15" s="77"/>
      <c r="L15" s="32">
        <f>L16</f>
        <v>2489.6</v>
      </c>
      <c r="M15" s="33"/>
      <c r="N15" s="107">
        <f>SUM(L9,-L26,-L30,-L41)</f>
        <v>22685.5</v>
      </c>
    </row>
    <row r="16" spans="1:14" s="44" customFormat="1" ht="60">
      <c r="A16" s="18" t="s">
        <v>122</v>
      </c>
      <c r="B16" s="10" t="s">
        <v>244</v>
      </c>
      <c r="C16" s="42">
        <v>970</v>
      </c>
      <c r="D16" s="42" t="s">
        <v>10</v>
      </c>
      <c r="E16" s="43" t="s">
        <v>12</v>
      </c>
      <c r="F16" s="42">
        <v>100</v>
      </c>
      <c r="G16" s="36">
        <v>2780.3</v>
      </c>
      <c r="H16" s="79"/>
      <c r="I16" s="36">
        <v>2987.4</v>
      </c>
      <c r="J16" s="79">
        <v>72.4</v>
      </c>
      <c r="K16" s="79"/>
      <c r="L16" s="36">
        <v>2489.6</v>
      </c>
      <c r="M16" s="33"/>
      <c r="N16" s="33"/>
    </row>
    <row r="17" spans="1:14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">
        <v>188</v>
      </c>
      <c r="F17" s="31"/>
      <c r="G17" s="32">
        <f>G18</f>
        <v>90.3</v>
      </c>
      <c r="H17" s="77"/>
      <c r="I17" s="32">
        <f>I18</f>
        <v>97</v>
      </c>
      <c r="J17" s="77"/>
      <c r="K17" s="77"/>
      <c r="L17" s="32">
        <v>124.2</v>
      </c>
      <c r="M17" s="33"/>
      <c r="N17" s="33"/>
    </row>
    <row r="18" spans="1:14" s="47" customFormat="1" ht="60">
      <c r="A18" s="13" t="s">
        <v>123</v>
      </c>
      <c r="B18" s="10" t="s">
        <v>244</v>
      </c>
      <c r="C18" s="45">
        <v>970</v>
      </c>
      <c r="D18" s="45" t="s">
        <v>10</v>
      </c>
      <c r="E18" s="53" t="s">
        <v>188</v>
      </c>
      <c r="F18" s="45">
        <v>100</v>
      </c>
      <c r="G18" s="36">
        <v>90.3</v>
      </c>
      <c r="H18" s="80"/>
      <c r="I18" s="36">
        <v>97</v>
      </c>
      <c r="J18" s="80"/>
      <c r="K18" s="80"/>
      <c r="L18" s="36">
        <v>124.2</v>
      </c>
      <c r="M18" s="46"/>
      <c r="N18" s="46"/>
    </row>
    <row r="19" spans="1:14" s="47" customFormat="1" ht="31.5">
      <c r="A19" s="13"/>
      <c r="B19" s="19" t="s">
        <v>42</v>
      </c>
      <c r="C19" s="45">
        <v>923</v>
      </c>
      <c r="D19" s="45"/>
      <c r="E19" s="53"/>
      <c r="F19" s="45"/>
      <c r="G19" s="36"/>
      <c r="H19" s="80"/>
      <c r="I19" s="36"/>
      <c r="J19" s="80"/>
      <c r="K19" s="80"/>
      <c r="L19" s="36">
        <f>SUM(L20,L30,L41,L56,L60,L70,L91,L100,L104,L116,L120)</f>
        <v>88586.5</v>
      </c>
      <c r="M19" s="46"/>
      <c r="N19" s="46"/>
    </row>
    <row r="20" spans="1:15" s="41" customFormat="1" ht="37.5" customHeight="1">
      <c r="A20" s="48" t="s">
        <v>52</v>
      </c>
      <c r="B20" s="17" t="s">
        <v>155</v>
      </c>
      <c r="C20" s="27">
        <v>923</v>
      </c>
      <c r="D20" s="27" t="s">
        <v>13</v>
      </c>
      <c r="E20" s="27"/>
      <c r="F20" s="27"/>
      <c r="G20" s="28" t="e">
        <f>G21+G23+G26+#REF!</f>
        <v>#REF!</v>
      </c>
      <c r="H20" s="76"/>
      <c r="I20" s="28" t="e">
        <f>I21+I23+I26+#REF!</f>
        <v>#REF!</v>
      </c>
      <c r="J20" s="76"/>
      <c r="K20" s="76"/>
      <c r="L20" s="28">
        <f>L21+L23+L26</f>
        <v>14832.8</v>
      </c>
      <c r="M20" s="40"/>
      <c r="N20" s="40"/>
      <c r="O20" s="47"/>
    </row>
    <row r="21" spans="1:14" s="34" customFormat="1" ht="12.75">
      <c r="A21" s="49" t="s">
        <v>53</v>
      </c>
      <c r="B21" s="15" t="s">
        <v>112</v>
      </c>
      <c r="C21" s="31" t="s">
        <v>4</v>
      </c>
      <c r="D21" s="31" t="s">
        <v>13</v>
      </c>
      <c r="E21" s="25" t="s">
        <v>14</v>
      </c>
      <c r="F21" s="31"/>
      <c r="G21" s="32">
        <f>G22</f>
        <v>914.6</v>
      </c>
      <c r="H21" s="77"/>
      <c r="I21" s="32">
        <f>I22</f>
        <v>982.7</v>
      </c>
      <c r="J21" s="77"/>
      <c r="K21" s="77"/>
      <c r="L21" s="32">
        <f>L22</f>
        <v>1044.2</v>
      </c>
      <c r="M21" s="33"/>
      <c r="N21" s="33"/>
    </row>
    <row r="22" spans="1:14" s="44" customFormat="1" ht="60">
      <c r="A22" s="18" t="s">
        <v>124</v>
      </c>
      <c r="B22" s="10" t="s">
        <v>244</v>
      </c>
      <c r="C22" s="42" t="s">
        <v>4</v>
      </c>
      <c r="D22" s="42" t="s">
        <v>13</v>
      </c>
      <c r="E22" s="43" t="s">
        <v>14</v>
      </c>
      <c r="F22" s="42">
        <v>100</v>
      </c>
      <c r="G22" s="36">
        <v>914.6</v>
      </c>
      <c r="H22" s="79"/>
      <c r="I22" s="36">
        <v>982.7</v>
      </c>
      <c r="J22" s="78"/>
      <c r="K22" s="78"/>
      <c r="L22" s="36">
        <v>1044.2</v>
      </c>
      <c r="M22" s="33"/>
      <c r="N22" s="33"/>
    </row>
    <row r="23" spans="1:14" s="34" customFormat="1" ht="36">
      <c r="A23" s="15" t="s">
        <v>54</v>
      </c>
      <c r="B23" s="15" t="s">
        <v>222</v>
      </c>
      <c r="C23" s="31" t="s">
        <v>4</v>
      </c>
      <c r="D23" s="31" t="s">
        <v>13</v>
      </c>
      <c r="E23" s="109" t="s">
        <v>189</v>
      </c>
      <c r="F23" s="31"/>
      <c r="G23" s="32">
        <f>G24</f>
        <v>6761.3</v>
      </c>
      <c r="H23" s="77"/>
      <c r="I23" s="32">
        <f>I24</f>
        <v>7078.3</v>
      </c>
      <c r="J23" s="77"/>
      <c r="K23" s="77"/>
      <c r="L23" s="32">
        <f>L24+L25</f>
        <v>13783.3</v>
      </c>
      <c r="M23" s="33"/>
      <c r="N23" s="33"/>
    </row>
    <row r="24" spans="1:14" s="34" customFormat="1" ht="60">
      <c r="A24" s="18" t="s">
        <v>125</v>
      </c>
      <c r="B24" s="10" t="s">
        <v>244</v>
      </c>
      <c r="C24" s="42" t="s">
        <v>4</v>
      </c>
      <c r="D24" s="42" t="s">
        <v>13</v>
      </c>
      <c r="E24" s="52" t="s">
        <v>189</v>
      </c>
      <c r="F24" s="42">
        <v>100</v>
      </c>
      <c r="G24" s="36">
        <v>6761.3</v>
      </c>
      <c r="H24" s="79"/>
      <c r="I24" s="36">
        <v>7078.3</v>
      </c>
      <c r="J24" s="79"/>
      <c r="K24" s="79"/>
      <c r="L24" s="36">
        <v>10877</v>
      </c>
      <c r="M24" s="33"/>
      <c r="N24" s="33"/>
    </row>
    <row r="25" spans="1:14" s="34" customFormat="1" ht="24">
      <c r="A25" s="18" t="s">
        <v>156</v>
      </c>
      <c r="B25" s="18" t="s">
        <v>232</v>
      </c>
      <c r="C25" s="42" t="s">
        <v>4</v>
      </c>
      <c r="D25" s="42" t="s">
        <v>13</v>
      </c>
      <c r="E25" s="114" t="s">
        <v>189</v>
      </c>
      <c r="F25" s="125">
        <v>200</v>
      </c>
      <c r="G25" s="36">
        <v>2897.9</v>
      </c>
      <c r="H25" s="79">
        <v>307.7</v>
      </c>
      <c r="I25" s="36">
        <v>1854.6</v>
      </c>
      <c r="J25" s="79">
        <v>-72.4</v>
      </c>
      <c r="K25" s="79"/>
      <c r="L25" s="36">
        <v>2906.3</v>
      </c>
      <c r="M25" s="33"/>
      <c r="N25" s="33"/>
    </row>
    <row r="26" spans="1:14" s="44" customFormat="1" ht="60">
      <c r="A26" s="15" t="s">
        <v>126</v>
      </c>
      <c r="B26" s="15" t="s">
        <v>16</v>
      </c>
      <c r="C26" s="25">
        <v>923</v>
      </c>
      <c r="D26" s="25" t="s">
        <v>13</v>
      </c>
      <c r="E26" s="25" t="s">
        <v>225</v>
      </c>
      <c r="F26" s="25"/>
      <c r="G26" s="32">
        <f>G27</f>
        <v>63.6</v>
      </c>
      <c r="H26" s="77"/>
      <c r="I26" s="32">
        <f>I27</f>
        <v>67</v>
      </c>
      <c r="J26" s="77"/>
      <c r="K26" s="77"/>
      <c r="L26" s="32">
        <f>L27</f>
        <v>5.3</v>
      </c>
      <c r="M26" s="33"/>
      <c r="N26" s="33"/>
    </row>
    <row r="27" spans="1:14" s="47" customFormat="1" ht="24">
      <c r="A27" s="13" t="s">
        <v>127</v>
      </c>
      <c r="B27" s="18" t="s">
        <v>232</v>
      </c>
      <c r="C27" s="52">
        <v>923</v>
      </c>
      <c r="D27" s="52" t="s">
        <v>13</v>
      </c>
      <c r="E27" s="52" t="s">
        <v>225</v>
      </c>
      <c r="F27" s="53" t="s">
        <v>221</v>
      </c>
      <c r="G27" s="36">
        <v>63.6</v>
      </c>
      <c r="H27" s="80"/>
      <c r="I27" s="36">
        <v>67</v>
      </c>
      <c r="J27" s="80"/>
      <c r="K27" s="80"/>
      <c r="L27" s="36">
        <v>5.3</v>
      </c>
      <c r="M27" s="46"/>
      <c r="N27" s="46"/>
    </row>
    <row r="28" spans="1:14" s="41" customFormat="1" ht="12.75" hidden="1">
      <c r="A28" s="23"/>
      <c r="B28" s="23"/>
      <c r="C28" s="54"/>
      <c r="D28" s="54"/>
      <c r="E28" s="55"/>
      <c r="F28" s="55"/>
      <c r="G28" s="56"/>
      <c r="H28" s="81"/>
      <c r="I28" s="56"/>
      <c r="J28" s="81"/>
      <c r="K28" s="81"/>
      <c r="L28" s="56"/>
      <c r="M28" s="40"/>
      <c r="N28" s="40"/>
    </row>
    <row r="29" spans="1:14" s="47" customFormat="1" ht="12.75" hidden="1">
      <c r="A29" s="15"/>
      <c r="B29" s="18"/>
      <c r="C29" s="52"/>
      <c r="D29" s="52"/>
      <c r="E29" s="52"/>
      <c r="F29" s="53"/>
      <c r="G29" s="36"/>
      <c r="H29" s="80"/>
      <c r="I29" s="36"/>
      <c r="J29" s="80"/>
      <c r="K29" s="80"/>
      <c r="L29" s="36"/>
      <c r="M29" s="46"/>
      <c r="N29" s="46"/>
    </row>
    <row r="30" spans="1:14" s="58" customFormat="1" ht="12.75">
      <c r="A30" s="17" t="s">
        <v>128</v>
      </c>
      <c r="B30" s="17" t="s">
        <v>49</v>
      </c>
      <c r="C30" s="57" t="s">
        <v>4</v>
      </c>
      <c r="D30" s="57" t="s">
        <v>96</v>
      </c>
      <c r="E30" s="57"/>
      <c r="F30" s="57"/>
      <c r="G30" s="28">
        <f>G31</f>
        <v>5</v>
      </c>
      <c r="H30" s="76"/>
      <c r="I30" s="28">
        <f>I31</f>
        <v>5</v>
      </c>
      <c r="J30" s="76"/>
      <c r="K30" s="76"/>
      <c r="L30" s="28">
        <f>L31</f>
        <v>5</v>
      </c>
      <c r="M30" s="50"/>
      <c r="N30" s="50"/>
    </row>
    <row r="31" spans="1:14" s="44" customFormat="1" ht="12.75">
      <c r="A31" s="15" t="s">
        <v>129</v>
      </c>
      <c r="B31" s="15" t="s">
        <v>113</v>
      </c>
      <c r="C31" s="31" t="s">
        <v>4</v>
      </c>
      <c r="D31" s="25" t="s">
        <v>96</v>
      </c>
      <c r="E31" s="31" t="s">
        <v>17</v>
      </c>
      <c r="F31" s="31"/>
      <c r="G31" s="32">
        <f>G32</f>
        <v>5</v>
      </c>
      <c r="H31" s="77"/>
      <c r="I31" s="32">
        <f>I32</f>
        <v>5</v>
      </c>
      <c r="J31" s="77"/>
      <c r="K31" s="77"/>
      <c r="L31" s="32">
        <f>L32</f>
        <v>5</v>
      </c>
      <c r="M31" s="33"/>
      <c r="N31" s="33"/>
    </row>
    <row r="32" spans="1:14" s="47" customFormat="1" ht="12.75">
      <c r="A32" s="13" t="s">
        <v>169</v>
      </c>
      <c r="B32" s="13" t="s">
        <v>217</v>
      </c>
      <c r="C32" s="45" t="s">
        <v>4</v>
      </c>
      <c r="D32" s="25" t="s">
        <v>96</v>
      </c>
      <c r="E32" s="45" t="s">
        <v>17</v>
      </c>
      <c r="F32" s="45">
        <v>800</v>
      </c>
      <c r="G32" s="36">
        <v>5</v>
      </c>
      <c r="H32" s="80"/>
      <c r="I32" s="36">
        <v>5</v>
      </c>
      <c r="J32" s="80"/>
      <c r="K32" s="80"/>
      <c r="L32" s="36">
        <v>5</v>
      </c>
      <c r="M32" s="46"/>
      <c r="N32" s="46"/>
    </row>
    <row r="33" spans="1:14" s="47" customFormat="1" ht="17.25" customHeight="1">
      <c r="A33" s="10"/>
      <c r="B33" s="133" t="s">
        <v>226</v>
      </c>
      <c r="C33" s="35">
        <v>929</v>
      </c>
      <c r="D33" s="109"/>
      <c r="E33" s="35"/>
      <c r="F33" s="35"/>
      <c r="G33" s="128"/>
      <c r="H33" s="78"/>
      <c r="I33" s="128"/>
      <c r="J33" s="78"/>
      <c r="K33" s="78"/>
      <c r="L33" s="131">
        <f>L34</f>
        <v>4200</v>
      </c>
      <c r="M33" s="46"/>
      <c r="N33" s="46"/>
    </row>
    <row r="34" spans="1:14" s="47" customFormat="1" ht="17.25" customHeight="1">
      <c r="A34" s="134" t="s">
        <v>91</v>
      </c>
      <c r="B34" s="130" t="s">
        <v>247</v>
      </c>
      <c r="C34" s="137">
        <v>929</v>
      </c>
      <c r="D34" s="129" t="s">
        <v>200</v>
      </c>
      <c r="E34" s="137"/>
      <c r="F34" s="137"/>
      <c r="G34" s="128"/>
      <c r="H34" s="78"/>
      <c r="I34" s="128"/>
      <c r="J34" s="78"/>
      <c r="K34" s="139"/>
      <c r="L34" s="131">
        <f>L35+L39</f>
        <v>4200</v>
      </c>
      <c r="M34" s="46"/>
      <c r="N34" s="46"/>
    </row>
    <row r="35" spans="1:14" s="47" customFormat="1" ht="24">
      <c r="A35" s="10" t="s">
        <v>92</v>
      </c>
      <c r="B35" s="16" t="s">
        <v>227</v>
      </c>
      <c r="C35" s="142">
        <v>929</v>
      </c>
      <c r="D35" s="109" t="s">
        <v>200</v>
      </c>
      <c r="E35" s="109" t="s">
        <v>214</v>
      </c>
      <c r="F35" s="142"/>
      <c r="G35" s="143"/>
      <c r="H35" s="144"/>
      <c r="I35" s="143"/>
      <c r="J35" s="144"/>
      <c r="K35" s="144"/>
      <c r="L35" s="145">
        <f>SUM(L38:L38)+L37+L36</f>
        <v>3671.2</v>
      </c>
      <c r="M35" s="46"/>
      <c r="N35" s="46"/>
    </row>
    <row r="36" spans="1:14" s="47" customFormat="1" ht="24">
      <c r="A36" s="10" t="s">
        <v>245</v>
      </c>
      <c r="B36" s="18" t="s">
        <v>232</v>
      </c>
      <c r="C36" s="142">
        <v>929</v>
      </c>
      <c r="D36" s="109" t="s">
        <v>200</v>
      </c>
      <c r="E36" s="109" t="s">
        <v>214</v>
      </c>
      <c r="F36" s="142">
        <v>200</v>
      </c>
      <c r="G36" s="143"/>
      <c r="H36" s="144"/>
      <c r="I36" s="143"/>
      <c r="J36" s="144"/>
      <c r="K36" s="144">
        <v>3671.2</v>
      </c>
      <c r="L36" s="145">
        <v>3671.2</v>
      </c>
      <c r="M36" s="46"/>
      <c r="N36" s="46"/>
    </row>
    <row r="37" spans="1:14" s="47" customFormat="1" ht="53.25" customHeight="1">
      <c r="A37" s="10" t="s">
        <v>246</v>
      </c>
      <c r="B37" s="10" t="s">
        <v>244</v>
      </c>
      <c r="C37" s="110">
        <v>929</v>
      </c>
      <c r="D37" s="111" t="s">
        <v>200</v>
      </c>
      <c r="E37" s="111" t="s">
        <v>214</v>
      </c>
      <c r="F37" s="110">
        <v>100</v>
      </c>
      <c r="G37" s="112"/>
      <c r="H37" s="113"/>
      <c r="I37" s="112"/>
      <c r="J37" s="113"/>
      <c r="K37" s="113">
        <v>-3880</v>
      </c>
      <c r="L37" s="132">
        <v>0</v>
      </c>
      <c r="M37" s="46"/>
      <c r="N37" s="46"/>
    </row>
    <row r="38" spans="1:14" s="47" customFormat="1" ht="24">
      <c r="A38" s="10" t="s">
        <v>253</v>
      </c>
      <c r="B38" s="18" t="s">
        <v>232</v>
      </c>
      <c r="C38" s="45">
        <v>929</v>
      </c>
      <c r="D38" s="43" t="s">
        <v>200</v>
      </c>
      <c r="E38" s="53" t="s">
        <v>214</v>
      </c>
      <c r="F38" s="118">
        <v>200</v>
      </c>
      <c r="G38" s="36"/>
      <c r="H38" s="80"/>
      <c r="I38" s="36"/>
      <c r="J38" s="80"/>
      <c r="K38" s="80">
        <v>-320</v>
      </c>
      <c r="L38" s="36">
        <v>0</v>
      </c>
      <c r="M38" s="46"/>
      <c r="N38" s="46"/>
    </row>
    <row r="39" spans="1:14" s="47" customFormat="1" ht="24">
      <c r="A39" s="10" t="s">
        <v>249</v>
      </c>
      <c r="B39" s="18" t="s">
        <v>251</v>
      </c>
      <c r="C39" s="45">
        <v>929</v>
      </c>
      <c r="D39" s="43" t="s">
        <v>200</v>
      </c>
      <c r="E39" s="53" t="s">
        <v>8</v>
      </c>
      <c r="F39" s="118"/>
      <c r="G39" s="36"/>
      <c r="H39" s="80"/>
      <c r="I39" s="36"/>
      <c r="J39" s="80"/>
      <c r="K39" s="80"/>
      <c r="L39" s="36">
        <v>528.8</v>
      </c>
      <c r="M39" s="46"/>
      <c r="N39" s="46"/>
    </row>
    <row r="40" spans="1:14" s="47" customFormat="1" ht="60">
      <c r="A40" s="13" t="s">
        <v>250</v>
      </c>
      <c r="B40" s="10" t="s">
        <v>244</v>
      </c>
      <c r="C40" s="45">
        <v>929</v>
      </c>
      <c r="D40" s="43" t="s">
        <v>200</v>
      </c>
      <c r="E40" s="53" t="s">
        <v>8</v>
      </c>
      <c r="F40" s="118">
        <v>100</v>
      </c>
      <c r="G40" s="36"/>
      <c r="H40" s="80"/>
      <c r="I40" s="36"/>
      <c r="J40" s="80"/>
      <c r="K40" s="80">
        <v>528.8</v>
      </c>
      <c r="L40" s="36">
        <v>528.8</v>
      </c>
      <c r="M40" s="46"/>
      <c r="N40" s="46"/>
    </row>
    <row r="41" spans="1:14" s="59" customFormat="1" ht="12.75">
      <c r="A41" s="17" t="s">
        <v>203</v>
      </c>
      <c r="B41" s="17" t="s">
        <v>48</v>
      </c>
      <c r="C41" s="27">
        <v>923</v>
      </c>
      <c r="D41" s="57" t="s">
        <v>97</v>
      </c>
      <c r="E41" s="27"/>
      <c r="F41" s="27"/>
      <c r="G41" s="28">
        <f>G42+G44+G46+G48+G50+G52</f>
        <v>1120.6100000000001</v>
      </c>
      <c r="H41" s="76"/>
      <c r="I41" s="28">
        <f>I42+I44+I46+I48+I50+I52</f>
        <v>1195.7</v>
      </c>
      <c r="J41" s="76"/>
      <c r="K41" s="76"/>
      <c r="L41" s="28">
        <f>L42+L44+L46+L48+L50+L52</f>
        <v>1150</v>
      </c>
      <c r="M41" s="40"/>
      <c r="N41" s="40"/>
    </row>
    <row r="42" spans="1:14" s="47" customFormat="1" ht="36">
      <c r="A42" s="15" t="s">
        <v>204</v>
      </c>
      <c r="B42" s="15" t="s">
        <v>115</v>
      </c>
      <c r="C42" s="31" t="s">
        <v>4</v>
      </c>
      <c r="D42" s="43" t="s">
        <v>97</v>
      </c>
      <c r="E42" s="31" t="s">
        <v>108</v>
      </c>
      <c r="F42" s="60"/>
      <c r="G42" s="32">
        <f>G43</f>
        <v>84</v>
      </c>
      <c r="H42" s="82"/>
      <c r="I42" s="32">
        <f>I43</f>
        <v>88</v>
      </c>
      <c r="J42" s="82"/>
      <c r="K42" s="82"/>
      <c r="L42" s="32">
        <f>L43</f>
        <v>10</v>
      </c>
      <c r="M42" s="46"/>
      <c r="N42" s="46"/>
    </row>
    <row r="43" spans="1:14" s="47" customFormat="1" ht="24">
      <c r="A43" s="13" t="s">
        <v>209</v>
      </c>
      <c r="B43" s="18" t="s">
        <v>232</v>
      </c>
      <c r="C43" s="45" t="s">
        <v>4</v>
      </c>
      <c r="D43" s="43" t="s">
        <v>97</v>
      </c>
      <c r="E43" s="42" t="s">
        <v>108</v>
      </c>
      <c r="F43" s="45">
        <v>200</v>
      </c>
      <c r="G43" s="36">
        <v>84</v>
      </c>
      <c r="H43" s="80"/>
      <c r="I43" s="36">
        <v>88</v>
      </c>
      <c r="J43" s="80"/>
      <c r="K43" s="80">
        <v>-30</v>
      </c>
      <c r="L43" s="36">
        <v>10</v>
      </c>
      <c r="M43" s="46"/>
      <c r="N43" s="46"/>
    </row>
    <row r="44" spans="1:15" s="44" customFormat="1" ht="72">
      <c r="A44" s="15" t="s">
        <v>205</v>
      </c>
      <c r="B44" s="15" t="s">
        <v>114</v>
      </c>
      <c r="C44" s="31" t="s">
        <v>4</v>
      </c>
      <c r="D44" s="43" t="s">
        <v>97</v>
      </c>
      <c r="E44" s="31" t="s">
        <v>18</v>
      </c>
      <c r="F44" s="31"/>
      <c r="G44" s="32">
        <f>G45</f>
        <v>384.5</v>
      </c>
      <c r="H44" s="77"/>
      <c r="I44" s="32">
        <f>I45</f>
        <v>407.7</v>
      </c>
      <c r="J44" s="77"/>
      <c r="K44" s="77"/>
      <c r="L44" s="32">
        <f>L45</f>
        <v>468</v>
      </c>
      <c r="M44" s="33"/>
      <c r="N44" s="33"/>
      <c r="O44" s="51"/>
    </row>
    <row r="45" spans="1:14" s="34" customFormat="1" ht="36">
      <c r="A45" s="18" t="s">
        <v>206</v>
      </c>
      <c r="B45" s="18" t="s">
        <v>219</v>
      </c>
      <c r="C45" s="42" t="s">
        <v>4</v>
      </c>
      <c r="D45" s="43" t="s">
        <v>97</v>
      </c>
      <c r="E45" s="125" t="s">
        <v>18</v>
      </c>
      <c r="F45" s="119" t="s">
        <v>218</v>
      </c>
      <c r="G45" s="36">
        <v>384.5</v>
      </c>
      <c r="H45" s="80"/>
      <c r="I45" s="36">
        <v>407.7</v>
      </c>
      <c r="J45" s="80"/>
      <c r="K45" s="80"/>
      <c r="L45" s="36">
        <v>468</v>
      </c>
      <c r="M45" s="33"/>
      <c r="N45" s="33"/>
    </row>
    <row r="46" spans="1:14" s="47" customFormat="1" ht="12.75">
      <c r="A46" s="12" t="s">
        <v>207</v>
      </c>
      <c r="B46" s="16" t="s">
        <v>93</v>
      </c>
      <c r="C46" s="60">
        <v>923</v>
      </c>
      <c r="D46" s="25" t="s">
        <v>97</v>
      </c>
      <c r="E46" s="126" t="s">
        <v>94</v>
      </c>
      <c r="F46" s="127"/>
      <c r="G46" s="32">
        <f>G47</f>
        <v>170</v>
      </c>
      <c r="H46" s="82"/>
      <c r="I46" s="32">
        <f>I47</f>
        <v>200</v>
      </c>
      <c r="J46" s="82"/>
      <c r="K46" s="82"/>
      <c r="L46" s="32">
        <f>L47</f>
        <v>400</v>
      </c>
      <c r="M46" s="46"/>
      <c r="N46" s="46"/>
    </row>
    <row r="47" spans="1:14" s="41" customFormat="1" ht="24">
      <c r="A47" s="13" t="s">
        <v>208</v>
      </c>
      <c r="B47" s="18" t="s">
        <v>232</v>
      </c>
      <c r="C47" s="45">
        <v>923</v>
      </c>
      <c r="D47" s="43" t="s">
        <v>97</v>
      </c>
      <c r="E47" s="119" t="s">
        <v>94</v>
      </c>
      <c r="F47" s="118">
        <v>200</v>
      </c>
      <c r="G47" s="36">
        <v>170</v>
      </c>
      <c r="H47" s="80"/>
      <c r="I47" s="36">
        <v>200</v>
      </c>
      <c r="J47" s="80"/>
      <c r="K47" s="80"/>
      <c r="L47" s="36">
        <v>400</v>
      </c>
      <c r="M47" s="40"/>
      <c r="N47" s="40"/>
    </row>
    <row r="48" spans="1:14" s="44" customFormat="1" ht="36">
      <c r="A48" s="15" t="s">
        <v>210</v>
      </c>
      <c r="B48" s="15" t="s">
        <v>144</v>
      </c>
      <c r="C48" s="31" t="s">
        <v>4</v>
      </c>
      <c r="D48" s="25" t="s">
        <v>97</v>
      </c>
      <c r="E48" s="126" t="s">
        <v>186</v>
      </c>
      <c r="F48" s="121"/>
      <c r="G48" s="32">
        <f>G49</f>
        <v>60</v>
      </c>
      <c r="H48" s="77"/>
      <c r="I48" s="32">
        <f>I49</f>
        <v>60</v>
      </c>
      <c r="J48" s="77"/>
      <c r="K48" s="77"/>
      <c r="L48" s="32">
        <f>L49</f>
        <v>72</v>
      </c>
      <c r="M48" s="33"/>
      <c r="N48" s="33"/>
    </row>
    <row r="49" spans="1:14" s="44" customFormat="1" ht="12.75">
      <c r="A49" s="13" t="s">
        <v>211</v>
      </c>
      <c r="B49" s="10" t="s">
        <v>217</v>
      </c>
      <c r="C49" s="45" t="s">
        <v>4</v>
      </c>
      <c r="D49" s="43" t="s">
        <v>97</v>
      </c>
      <c r="E49" s="119" t="s">
        <v>186</v>
      </c>
      <c r="F49" s="118">
        <v>800</v>
      </c>
      <c r="G49" s="36">
        <v>60</v>
      </c>
      <c r="H49" s="80"/>
      <c r="I49" s="36">
        <v>60</v>
      </c>
      <c r="J49" s="80"/>
      <c r="K49" s="80"/>
      <c r="L49" s="36">
        <v>72</v>
      </c>
      <c r="M49" s="33"/>
      <c r="N49" s="33"/>
    </row>
    <row r="50" spans="1:14" s="47" customFormat="1" ht="36" hidden="1">
      <c r="A50" s="12" t="s">
        <v>170</v>
      </c>
      <c r="B50" s="16" t="s">
        <v>153</v>
      </c>
      <c r="C50" s="60">
        <v>923</v>
      </c>
      <c r="D50" s="25" t="s">
        <v>97</v>
      </c>
      <c r="E50" s="103" t="s">
        <v>185</v>
      </c>
      <c r="F50" s="60"/>
      <c r="G50" s="32">
        <f>G51</f>
        <v>215.11</v>
      </c>
      <c r="H50" s="82"/>
      <c r="I50" s="32">
        <f>I51</f>
        <v>240</v>
      </c>
      <c r="J50" s="82"/>
      <c r="K50" s="82"/>
      <c r="L50" s="32">
        <f>L51</f>
        <v>0</v>
      </c>
      <c r="M50" s="46"/>
      <c r="N50" s="46"/>
    </row>
    <row r="51" spans="1:14" s="41" customFormat="1" ht="24" hidden="1">
      <c r="A51" s="13" t="s">
        <v>171</v>
      </c>
      <c r="B51" s="18" t="s">
        <v>187</v>
      </c>
      <c r="C51" s="45">
        <v>923</v>
      </c>
      <c r="D51" s="43" t="s">
        <v>97</v>
      </c>
      <c r="E51" s="98" t="s">
        <v>185</v>
      </c>
      <c r="F51" s="45">
        <v>244</v>
      </c>
      <c r="G51" s="36">
        <v>215.11</v>
      </c>
      <c r="H51" s="80">
        <v>23.5</v>
      </c>
      <c r="I51" s="36">
        <v>240</v>
      </c>
      <c r="J51" s="80"/>
      <c r="K51" s="80"/>
      <c r="L51" s="36"/>
      <c r="M51" s="40"/>
      <c r="N51" s="40"/>
    </row>
    <row r="52" spans="1:14" s="47" customFormat="1" ht="72">
      <c r="A52" s="12" t="s">
        <v>212</v>
      </c>
      <c r="B52" s="16" t="s">
        <v>239</v>
      </c>
      <c r="C52" s="60">
        <v>923</v>
      </c>
      <c r="D52" s="25" t="s">
        <v>97</v>
      </c>
      <c r="E52" s="61" t="s">
        <v>109</v>
      </c>
      <c r="F52" s="60"/>
      <c r="G52" s="32">
        <f>G53</f>
        <v>207</v>
      </c>
      <c r="H52" s="82"/>
      <c r="I52" s="32">
        <f>I53</f>
        <v>200</v>
      </c>
      <c r="J52" s="82"/>
      <c r="K52" s="82"/>
      <c r="L52" s="32">
        <f>L53</f>
        <v>200</v>
      </c>
      <c r="M52" s="46"/>
      <c r="N52" s="46"/>
    </row>
    <row r="53" spans="1:14" s="41" customFormat="1" ht="24">
      <c r="A53" s="13" t="s">
        <v>213</v>
      </c>
      <c r="B53" s="18" t="s">
        <v>232</v>
      </c>
      <c r="C53" s="45">
        <v>923</v>
      </c>
      <c r="D53" s="43" t="s">
        <v>97</v>
      </c>
      <c r="E53" s="53" t="s">
        <v>109</v>
      </c>
      <c r="F53" s="45">
        <v>200</v>
      </c>
      <c r="G53" s="36">
        <v>207</v>
      </c>
      <c r="H53" s="80">
        <v>-96.5</v>
      </c>
      <c r="I53" s="36">
        <v>200</v>
      </c>
      <c r="J53" s="80">
        <v>-125</v>
      </c>
      <c r="K53" s="80"/>
      <c r="L53" s="36">
        <v>200</v>
      </c>
      <c r="M53" s="40"/>
      <c r="N53" s="40"/>
    </row>
    <row r="54" spans="1:14" s="41" customFormat="1" ht="12.75" hidden="1">
      <c r="A54" s="12" t="s">
        <v>172</v>
      </c>
      <c r="M54" s="40"/>
      <c r="N54" s="40"/>
    </row>
    <row r="55" spans="1:14" s="41" customFormat="1" ht="12.75" hidden="1">
      <c r="A55" s="13" t="s">
        <v>173</v>
      </c>
      <c r="M55" s="40"/>
      <c r="N55" s="40"/>
    </row>
    <row r="56" spans="1:14" s="47" customFormat="1" ht="22.5" customHeight="1">
      <c r="A56" s="12" t="s">
        <v>40</v>
      </c>
      <c r="B56" s="16" t="s">
        <v>50</v>
      </c>
      <c r="C56" s="60">
        <v>923</v>
      </c>
      <c r="D56" s="61" t="s">
        <v>55</v>
      </c>
      <c r="E56" s="60"/>
      <c r="F56" s="60"/>
      <c r="G56" s="32">
        <f>G57</f>
        <v>601</v>
      </c>
      <c r="H56" s="82"/>
      <c r="I56" s="32">
        <f>I57</f>
        <v>426</v>
      </c>
      <c r="J56" s="82"/>
      <c r="K56" s="82"/>
      <c r="L56" s="32">
        <f>L57</f>
        <v>185</v>
      </c>
      <c r="M56" s="46"/>
      <c r="N56" s="46"/>
    </row>
    <row r="57" spans="1:14" s="59" customFormat="1" ht="36">
      <c r="A57" s="17" t="s">
        <v>19</v>
      </c>
      <c r="B57" s="17" t="s">
        <v>154</v>
      </c>
      <c r="C57" s="27">
        <v>923</v>
      </c>
      <c r="D57" s="57" t="s">
        <v>20</v>
      </c>
      <c r="E57" s="27"/>
      <c r="F57" s="27"/>
      <c r="G57" s="28">
        <f>G58</f>
        <v>601</v>
      </c>
      <c r="H57" s="76"/>
      <c r="I57" s="28">
        <f>I58</f>
        <v>426</v>
      </c>
      <c r="J57" s="76"/>
      <c r="K57" s="76"/>
      <c r="L57" s="28">
        <f>L58</f>
        <v>185</v>
      </c>
      <c r="M57" s="40"/>
      <c r="N57" s="40"/>
    </row>
    <row r="58" spans="1:14" s="59" customFormat="1" ht="108">
      <c r="A58" s="15" t="s">
        <v>46</v>
      </c>
      <c r="B58" s="15" t="s">
        <v>230</v>
      </c>
      <c r="C58" s="31" t="s">
        <v>4</v>
      </c>
      <c r="D58" s="31" t="s">
        <v>20</v>
      </c>
      <c r="E58" s="31">
        <v>2190000</v>
      </c>
      <c r="F58" s="31"/>
      <c r="G58" s="32">
        <f>G59</f>
        <v>601</v>
      </c>
      <c r="H58" s="77"/>
      <c r="I58" s="32">
        <f>I59</f>
        <v>426</v>
      </c>
      <c r="J58" s="77"/>
      <c r="K58" s="77"/>
      <c r="L58" s="32">
        <f>L59</f>
        <v>185</v>
      </c>
      <c r="M58" s="40"/>
      <c r="N58" s="40"/>
    </row>
    <row r="59" spans="1:14" s="44" customFormat="1" ht="24">
      <c r="A59" s="18" t="s">
        <v>130</v>
      </c>
      <c r="B59" s="18" t="s">
        <v>232</v>
      </c>
      <c r="C59" s="42" t="s">
        <v>4</v>
      </c>
      <c r="D59" s="42" t="s">
        <v>20</v>
      </c>
      <c r="E59" s="42">
        <v>2190000</v>
      </c>
      <c r="F59" s="42">
        <v>200</v>
      </c>
      <c r="G59" s="36">
        <v>601</v>
      </c>
      <c r="H59" s="79">
        <v>55.8</v>
      </c>
      <c r="I59" s="36">
        <v>426</v>
      </c>
      <c r="J59" s="79">
        <v>-100</v>
      </c>
      <c r="K59" s="79"/>
      <c r="L59" s="36">
        <v>185</v>
      </c>
      <c r="M59" s="33"/>
      <c r="N59" s="33"/>
    </row>
    <row r="60" spans="1:14" s="47" customFormat="1" ht="12.75">
      <c r="A60" s="12" t="s">
        <v>51</v>
      </c>
      <c r="B60" s="16" t="s">
        <v>56</v>
      </c>
      <c r="C60" s="60">
        <v>923</v>
      </c>
      <c r="D60" s="61" t="s">
        <v>57</v>
      </c>
      <c r="E60" s="60"/>
      <c r="F60" s="60"/>
      <c r="G60" s="32">
        <f>G61+G66</f>
        <v>726.5</v>
      </c>
      <c r="H60" s="82"/>
      <c r="I60" s="32">
        <f>I61+I66</f>
        <v>357.4</v>
      </c>
      <c r="J60" s="82"/>
      <c r="K60" s="82"/>
      <c r="L60" s="32">
        <f>L61+L66</f>
        <v>424.8</v>
      </c>
      <c r="M60" s="46"/>
      <c r="N60" s="46"/>
    </row>
    <row r="61" spans="1:14" s="47" customFormat="1" ht="12.75">
      <c r="A61" s="17" t="s">
        <v>58</v>
      </c>
      <c r="B61" s="17" t="s">
        <v>149</v>
      </c>
      <c r="C61" s="27">
        <v>923</v>
      </c>
      <c r="D61" s="57" t="s">
        <v>150</v>
      </c>
      <c r="E61" s="27"/>
      <c r="F61" s="27"/>
      <c r="G61" s="28">
        <f>G62</f>
        <v>562</v>
      </c>
      <c r="H61" s="76"/>
      <c r="I61" s="28">
        <f>I62+I64</f>
        <v>241.39999999999998</v>
      </c>
      <c r="J61" s="76"/>
      <c r="K61" s="76"/>
      <c r="L61" s="28">
        <f>L62+L64</f>
        <v>304.8</v>
      </c>
      <c r="M61" s="46"/>
      <c r="N61" s="46"/>
    </row>
    <row r="62" spans="1:14" s="62" customFormat="1" ht="36">
      <c r="A62" s="13" t="s">
        <v>60</v>
      </c>
      <c r="B62" s="15" t="s">
        <v>98</v>
      </c>
      <c r="C62" s="60">
        <v>923</v>
      </c>
      <c r="D62" s="61" t="s">
        <v>150</v>
      </c>
      <c r="E62" s="127">
        <v>5100201</v>
      </c>
      <c r="F62" s="45"/>
      <c r="G62" s="36">
        <f>G63</f>
        <v>562</v>
      </c>
      <c r="H62" s="80"/>
      <c r="I62" s="36">
        <f>I63</f>
        <v>46.8</v>
      </c>
      <c r="J62" s="80"/>
      <c r="K62" s="80"/>
      <c r="L62" s="36">
        <f>L63</f>
        <v>216</v>
      </c>
      <c r="M62" s="46"/>
      <c r="N62" s="46"/>
    </row>
    <row r="63" spans="1:14" s="62" customFormat="1" ht="12.75">
      <c r="A63" s="13" t="s">
        <v>131</v>
      </c>
      <c r="B63" s="10" t="s">
        <v>217</v>
      </c>
      <c r="C63" s="45">
        <v>923</v>
      </c>
      <c r="D63" s="53" t="s">
        <v>150</v>
      </c>
      <c r="E63" s="45">
        <v>5100201</v>
      </c>
      <c r="F63" s="53" t="s">
        <v>220</v>
      </c>
      <c r="G63" s="36">
        <v>562</v>
      </c>
      <c r="H63" s="80">
        <v>-562</v>
      </c>
      <c r="I63" s="36">
        <v>46.8</v>
      </c>
      <c r="J63" s="80"/>
      <c r="K63" s="80"/>
      <c r="L63" s="36">
        <v>216</v>
      </c>
      <c r="M63" s="46"/>
      <c r="N63" s="46"/>
    </row>
    <row r="64" spans="1:14" s="62" customFormat="1" ht="12.75">
      <c r="A64" s="13" t="s">
        <v>60</v>
      </c>
      <c r="B64" s="16" t="s">
        <v>159</v>
      </c>
      <c r="C64" s="60">
        <v>923</v>
      </c>
      <c r="D64" s="61" t="s">
        <v>150</v>
      </c>
      <c r="E64" s="60">
        <v>5100202</v>
      </c>
      <c r="F64" s="53"/>
      <c r="G64" s="36"/>
      <c r="H64" s="80"/>
      <c r="I64" s="36">
        <f>I65</f>
        <v>194.6</v>
      </c>
      <c r="J64" s="80"/>
      <c r="K64" s="80"/>
      <c r="L64" s="36">
        <f>L65</f>
        <v>88.8</v>
      </c>
      <c r="M64" s="46"/>
      <c r="N64" s="46"/>
    </row>
    <row r="65" spans="1:14" s="62" customFormat="1" ht="12.75">
      <c r="A65" s="13" t="s">
        <v>131</v>
      </c>
      <c r="B65" s="10" t="s">
        <v>217</v>
      </c>
      <c r="C65" s="45">
        <v>923</v>
      </c>
      <c r="D65" s="53" t="s">
        <v>150</v>
      </c>
      <c r="E65" s="45">
        <v>5100202</v>
      </c>
      <c r="F65" s="53" t="s">
        <v>220</v>
      </c>
      <c r="G65" s="36"/>
      <c r="H65" s="80"/>
      <c r="I65" s="36">
        <v>194.6</v>
      </c>
      <c r="J65" s="80"/>
      <c r="K65" s="80"/>
      <c r="L65" s="36">
        <v>88.8</v>
      </c>
      <c r="M65" s="46"/>
      <c r="N65" s="46"/>
    </row>
    <row r="66" spans="1:14" s="59" customFormat="1" ht="12.75">
      <c r="A66" s="17" t="s">
        <v>146</v>
      </c>
      <c r="B66" s="17" t="s">
        <v>59</v>
      </c>
      <c r="C66" s="27">
        <v>923</v>
      </c>
      <c r="D66" s="57" t="s">
        <v>21</v>
      </c>
      <c r="E66" s="27"/>
      <c r="F66" s="27"/>
      <c r="G66" s="28">
        <f>G67</f>
        <v>164.5</v>
      </c>
      <c r="H66" s="76"/>
      <c r="I66" s="28">
        <f>I67</f>
        <v>116</v>
      </c>
      <c r="J66" s="76"/>
      <c r="K66" s="76"/>
      <c r="L66" s="28">
        <f>L67</f>
        <v>120</v>
      </c>
      <c r="M66" s="40"/>
      <c r="N66" s="40"/>
    </row>
    <row r="67" spans="1:14" s="59" customFormat="1" ht="24">
      <c r="A67" s="15" t="s">
        <v>147</v>
      </c>
      <c r="B67" s="15" t="s">
        <v>22</v>
      </c>
      <c r="C67" s="25" t="s">
        <v>4</v>
      </c>
      <c r="D67" s="25" t="s">
        <v>21</v>
      </c>
      <c r="E67" s="25" t="s">
        <v>23</v>
      </c>
      <c r="F67" s="25"/>
      <c r="G67" s="32">
        <f>G68</f>
        <v>164.5</v>
      </c>
      <c r="H67" s="77"/>
      <c r="I67" s="32">
        <f>I68</f>
        <v>116</v>
      </c>
      <c r="J67" s="77"/>
      <c r="K67" s="77"/>
      <c r="L67" s="32">
        <f>L68</f>
        <v>120</v>
      </c>
      <c r="M67" s="40"/>
      <c r="N67" s="40"/>
    </row>
    <row r="68" spans="1:14" s="34" customFormat="1" ht="24">
      <c r="A68" s="13" t="s">
        <v>148</v>
      </c>
      <c r="B68" s="18" t="s">
        <v>232</v>
      </c>
      <c r="C68" s="53" t="s">
        <v>4</v>
      </c>
      <c r="D68" s="53" t="s">
        <v>21</v>
      </c>
      <c r="E68" s="43" t="s">
        <v>23</v>
      </c>
      <c r="F68" s="53" t="s">
        <v>221</v>
      </c>
      <c r="G68" s="36">
        <v>164.5</v>
      </c>
      <c r="H68" s="80"/>
      <c r="I68" s="36">
        <v>116</v>
      </c>
      <c r="J68" s="80"/>
      <c r="K68" s="80"/>
      <c r="L68" s="36">
        <v>120</v>
      </c>
      <c r="M68" s="33"/>
      <c r="N68" s="33"/>
    </row>
    <row r="69" spans="1:14" s="62" customFormat="1" ht="24">
      <c r="A69" s="12" t="s">
        <v>61</v>
      </c>
      <c r="B69" s="16" t="s">
        <v>62</v>
      </c>
      <c r="C69" s="61" t="s">
        <v>4</v>
      </c>
      <c r="D69" s="61" t="s">
        <v>63</v>
      </c>
      <c r="E69" s="61"/>
      <c r="F69" s="61"/>
      <c r="G69" s="32">
        <f>G70</f>
        <v>20051.4</v>
      </c>
      <c r="H69" s="82"/>
      <c r="I69" s="32">
        <f>I70</f>
        <v>23417.6</v>
      </c>
      <c r="J69" s="82"/>
      <c r="K69" s="82"/>
      <c r="L69" s="32">
        <f>L70</f>
        <v>44221.8</v>
      </c>
      <c r="M69" s="46"/>
      <c r="N69" s="46"/>
    </row>
    <row r="70" spans="1:14" s="59" customFormat="1" ht="12.75">
      <c r="A70" s="48" t="s">
        <v>64</v>
      </c>
      <c r="B70" s="17" t="s">
        <v>65</v>
      </c>
      <c r="C70" s="57" t="s">
        <v>4</v>
      </c>
      <c r="D70" s="57" t="s">
        <v>24</v>
      </c>
      <c r="E70" s="57"/>
      <c r="F70" s="57"/>
      <c r="G70" s="28">
        <f>G71+G77+G79+G81+G83+G85+G75</f>
        <v>20051.4</v>
      </c>
      <c r="H70" s="76"/>
      <c r="I70" s="28">
        <f>I71+I77+I79+I81+I83+I85+I75+I87</f>
        <v>23417.6</v>
      </c>
      <c r="J70" s="76"/>
      <c r="K70" s="76"/>
      <c r="L70" s="28">
        <f>L71+L77+L79+L81+L83+L85+L75+L87+L73+L90</f>
        <v>44221.8</v>
      </c>
      <c r="M70" s="40"/>
      <c r="N70" s="40"/>
    </row>
    <row r="71" spans="1:14" s="51" customFormat="1" ht="36">
      <c r="A71" s="49" t="s">
        <v>68</v>
      </c>
      <c r="B71" s="15" t="s">
        <v>25</v>
      </c>
      <c r="C71" s="31" t="s">
        <v>4</v>
      </c>
      <c r="D71" s="31" t="s">
        <v>24</v>
      </c>
      <c r="E71" s="31" t="s">
        <v>26</v>
      </c>
      <c r="F71" s="31"/>
      <c r="G71" s="32">
        <f>G72</f>
        <v>8993.71</v>
      </c>
      <c r="H71" s="77"/>
      <c r="I71" s="32">
        <f>I72</f>
        <v>12800</v>
      </c>
      <c r="J71" s="77"/>
      <c r="K71" s="77"/>
      <c r="L71" s="32">
        <f>L72</f>
        <v>5727.1</v>
      </c>
      <c r="M71" s="50"/>
      <c r="N71" s="50"/>
    </row>
    <row r="72" spans="1:14" s="51" customFormat="1" ht="24">
      <c r="A72" s="18" t="s">
        <v>132</v>
      </c>
      <c r="B72" s="18" t="s">
        <v>232</v>
      </c>
      <c r="C72" s="42" t="s">
        <v>4</v>
      </c>
      <c r="D72" s="42" t="s">
        <v>24</v>
      </c>
      <c r="E72" s="42" t="s">
        <v>26</v>
      </c>
      <c r="F72" s="42">
        <v>200</v>
      </c>
      <c r="G72" s="36">
        <v>8993.71</v>
      </c>
      <c r="H72" s="79">
        <v>12.7</v>
      </c>
      <c r="I72" s="36">
        <v>12800</v>
      </c>
      <c r="J72" s="79">
        <v>6000</v>
      </c>
      <c r="K72" s="79"/>
      <c r="L72" s="36">
        <v>5727.1</v>
      </c>
      <c r="M72" s="50"/>
      <c r="N72" s="50"/>
    </row>
    <row r="73" spans="1:14" s="51" customFormat="1" ht="36">
      <c r="A73" s="15" t="s">
        <v>69</v>
      </c>
      <c r="B73" s="15" t="s">
        <v>191</v>
      </c>
      <c r="C73" s="105" t="s">
        <v>4</v>
      </c>
      <c r="D73" s="105" t="s">
        <v>24</v>
      </c>
      <c r="E73" s="105" t="s">
        <v>192</v>
      </c>
      <c r="F73" s="105"/>
      <c r="G73" s="36"/>
      <c r="H73" s="79"/>
      <c r="I73" s="36"/>
      <c r="J73" s="79"/>
      <c r="K73" s="79"/>
      <c r="L73" s="32">
        <f>L74</f>
        <v>201.3</v>
      </c>
      <c r="M73" s="50"/>
      <c r="N73" s="50"/>
    </row>
    <row r="74" spans="1:14" s="51" customFormat="1" ht="24">
      <c r="A74" s="18" t="s">
        <v>133</v>
      </c>
      <c r="B74" s="18" t="s">
        <v>232</v>
      </c>
      <c r="C74" s="106" t="s">
        <v>4</v>
      </c>
      <c r="D74" s="106" t="s">
        <v>24</v>
      </c>
      <c r="E74" s="106" t="s">
        <v>192</v>
      </c>
      <c r="F74" s="106">
        <v>200</v>
      </c>
      <c r="G74" s="36"/>
      <c r="H74" s="79"/>
      <c r="I74" s="36"/>
      <c r="J74" s="79"/>
      <c r="K74" s="79"/>
      <c r="L74" s="36">
        <v>201.3</v>
      </c>
      <c r="M74" s="50"/>
      <c r="N74" s="50"/>
    </row>
    <row r="75" spans="1:14" s="51" customFormat="1" ht="72">
      <c r="A75" s="49" t="s">
        <v>70</v>
      </c>
      <c r="B75" s="16" t="s">
        <v>239</v>
      </c>
      <c r="C75" s="60">
        <v>923</v>
      </c>
      <c r="D75" s="25" t="s">
        <v>24</v>
      </c>
      <c r="E75" s="61" t="s">
        <v>109</v>
      </c>
      <c r="F75" s="60"/>
      <c r="G75" s="32"/>
      <c r="H75" s="82"/>
      <c r="I75" s="32"/>
      <c r="J75" s="82"/>
      <c r="K75" s="82"/>
      <c r="L75" s="32">
        <f>L76</f>
        <v>290.4</v>
      </c>
      <c r="M75" s="50"/>
      <c r="N75" s="50"/>
    </row>
    <row r="76" spans="1:14" s="51" customFormat="1" ht="24">
      <c r="A76" s="18" t="s">
        <v>134</v>
      </c>
      <c r="B76" s="18" t="s">
        <v>232</v>
      </c>
      <c r="C76" s="45">
        <v>923</v>
      </c>
      <c r="D76" s="43" t="s">
        <v>24</v>
      </c>
      <c r="E76" s="53" t="s">
        <v>109</v>
      </c>
      <c r="F76" s="45">
        <v>200</v>
      </c>
      <c r="G76" s="36"/>
      <c r="H76" s="80"/>
      <c r="I76" s="36"/>
      <c r="J76" s="80">
        <v>-10</v>
      </c>
      <c r="K76" s="80"/>
      <c r="L76" s="36">
        <v>290.4</v>
      </c>
      <c r="M76" s="50"/>
      <c r="N76" s="50"/>
    </row>
    <row r="77" spans="1:14" s="51" customFormat="1" ht="24">
      <c r="A77" s="15" t="s">
        <v>71</v>
      </c>
      <c r="B77" s="15" t="s">
        <v>90</v>
      </c>
      <c r="C77" s="31" t="s">
        <v>4</v>
      </c>
      <c r="D77" s="31" t="s">
        <v>24</v>
      </c>
      <c r="E77" s="31" t="s">
        <v>27</v>
      </c>
      <c r="F77" s="31"/>
      <c r="G77" s="32">
        <f>G78</f>
        <v>1450.7</v>
      </c>
      <c r="H77" s="77"/>
      <c r="I77" s="32">
        <f>I78</f>
        <v>1500</v>
      </c>
      <c r="J77" s="77"/>
      <c r="K77" s="77"/>
      <c r="L77" s="32">
        <f>L78</f>
        <v>3538.2</v>
      </c>
      <c r="M77" s="50"/>
      <c r="N77" s="50"/>
    </row>
    <row r="78" spans="1:14" s="51" customFormat="1" ht="24">
      <c r="A78" s="18" t="s">
        <v>135</v>
      </c>
      <c r="B78" s="18" t="s">
        <v>232</v>
      </c>
      <c r="C78" s="42" t="s">
        <v>4</v>
      </c>
      <c r="D78" s="42" t="s">
        <v>24</v>
      </c>
      <c r="E78" s="42" t="s">
        <v>27</v>
      </c>
      <c r="F78" s="42">
        <v>200</v>
      </c>
      <c r="G78" s="36">
        <v>1450.7</v>
      </c>
      <c r="H78" s="79">
        <v>98.5</v>
      </c>
      <c r="I78" s="36">
        <v>1500</v>
      </c>
      <c r="J78" s="79"/>
      <c r="K78" s="79"/>
      <c r="L78" s="36">
        <v>3538.2</v>
      </c>
      <c r="M78" s="50"/>
      <c r="N78" s="50"/>
    </row>
    <row r="79" spans="1:14" s="51" customFormat="1" ht="36">
      <c r="A79" s="49" t="s">
        <v>72</v>
      </c>
      <c r="B79" s="15" t="s">
        <v>142</v>
      </c>
      <c r="C79" s="31" t="s">
        <v>4</v>
      </c>
      <c r="D79" s="31" t="s">
        <v>24</v>
      </c>
      <c r="E79" s="31" t="s">
        <v>28</v>
      </c>
      <c r="F79" s="31"/>
      <c r="G79" s="32">
        <f>G80</f>
        <v>579</v>
      </c>
      <c r="H79" s="77"/>
      <c r="I79" s="32">
        <f>I80</f>
        <v>400</v>
      </c>
      <c r="J79" s="77"/>
      <c r="K79" s="77"/>
      <c r="L79" s="32">
        <f>L80</f>
        <v>500</v>
      </c>
      <c r="M79" s="50"/>
      <c r="N79" s="50"/>
    </row>
    <row r="80" spans="1:14" s="51" customFormat="1" ht="24">
      <c r="A80" s="18" t="s">
        <v>174</v>
      </c>
      <c r="B80" s="18" t="s">
        <v>232</v>
      </c>
      <c r="C80" s="42" t="s">
        <v>4</v>
      </c>
      <c r="D80" s="42" t="s">
        <v>24</v>
      </c>
      <c r="E80" s="42" t="s">
        <v>28</v>
      </c>
      <c r="F80" s="42">
        <v>200</v>
      </c>
      <c r="G80" s="36">
        <v>579</v>
      </c>
      <c r="H80" s="79">
        <v>-7.9</v>
      </c>
      <c r="I80" s="36">
        <v>400</v>
      </c>
      <c r="J80" s="79"/>
      <c r="K80" s="79"/>
      <c r="L80" s="36">
        <v>500</v>
      </c>
      <c r="M80" s="50"/>
      <c r="N80" s="50"/>
    </row>
    <row r="81" spans="1:14" s="51" customFormat="1" ht="24">
      <c r="A81" s="49" t="s">
        <v>73</v>
      </c>
      <c r="B81" s="15" t="s">
        <v>145</v>
      </c>
      <c r="C81" s="31" t="s">
        <v>4</v>
      </c>
      <c r="D81" s="31" t="s">
        <v>24</v>
      </c>
      <c r="E81" s="31" t="s">
        <v>29</v>
      </c>
      <c r="F81" s="31"/>
      <c r="G81" s="32">
        <f>G82</f>
        <v>6331.49</v>
      </c>
      <c r="H81" s="77"/>
      <c r="I81" s="32">
        <f>I82</f>
        <v>6400</v>
      </c>
      <c r="J81" s="77"/>
      <c r="K81" s="77"/>
      <c r="L81" s="32">
        <f>L82</f>
        <v>28504.9</v>
      </c>
      <c r="M81" s="50"/>
      <c r="N81" s="50"/>
    </row>
    <row r="82" spans="1:14" s="58" customFormat="1" ht="24">
      <c r="A82" s="18" t="s">
        <v>152</v>
      </c>
      <c r="B82" s="18" t="s">
        <v>232</v>
      </c>
      <c r="C82" s="42" t="s">
        <v>4</v>
      </c>
      <c r="D82" s="42" t="s">
        <v>24</v>
      </c>
      <c r="E82" s="42" t="s">
        <v>29</v>
      </c>
      <c r="F82" s="42">
        <v>200</v>
      </c>
      <c r="G82" s="36">
        <v>6331.49</v>
      </c>
      <c r="H82" s="79"/>
      <c r="I82" s="36">
        <v>6400</v>
      </c>
      <c r="J82" s="79">
        <v>6993.4</v>
      </c>
      <c r="K82" s="79"/>
      <c r="L82" s="36">
        <v>28504.9</v>
      </c>
      <c r="M82" s="50"/>
      <c r="N82" s="50"/>
    </row>
    <row r="83" spans="1:14" s="58" customFormat="1" ht="24">
      <c r="A83" s="49" t="s">
        <v>157</v>
      </c>
      <c r="B83" s="15" t="s">
        <v>30</v>
      </c>
      <c r="C83" s="31" t="s">
        <v>4</v>
      </c>
      <c r="D83" s="31" t="s">
        <v>24</v>
      </c>
      <c r="E83" s="31" t="s">
        <v>31</v>
      </c>
      <c r="F83" s="31"/>
      <c r="G83" s="32">
        <f>G84</f>
        <v>2050</v>
      </c>
      <c r="H83" s="77"/>
      <c r="I83" s="32">
        <f>I84</f>
        <v>1860</v>
      </c>
      <c r="J83" s="77"/>
      <c r="K83" s="77"/>
      <c r="L83" s="32">
        <f>L84</f>
        <v>1805</v>
      </c>
      <c r="M83" s="50"/>
      <c r="N83" s="50"/>
    </row>
    <row r="84" spans="1:14" s="59" customFormat="1" ht="24">
      <c r="A84" s="18" t="s">
        <v>193</v>
      </c>
      <c r="B84" s="18" t="s">
        <v>232</v>
      </c>
      <c r="C84" s="42" t="s">
        <v>4</v>
      </c>
      <c r="D84" s="42" t="s">
        <v>24</v>
      </c>
      <c r="E84" s="42" t="s">
        <v>31</v>
      </c>
      <c r="F84" s="42">
        <v>200</v>
      </c>
      <c r="G84" s="36">
        <v>2050</v>
      </c>
      <c r="H84" s="79">
        <v>-3.9</v>
      </c>
      <c r="I84" s="36">
        <v>1860</v>
      </c>
      <c r="J84" s="79"/>
      <c r="K84" s="79"/>
      <c r="L84" s="36">
        <v>1805</v>
      </c>
      <c r="M84" s="40"/>
      <c r="N84" s="40"/>
    </row>
    <row r="85" spans="1:14" s="44" customFormat="1" ht="72">
      <c r="A85" s="49" t="s">
        <v>194</v>
      </c>
      <c r="B85" s="15" t="s">
        <v>143</v>
      </c>
      <c r="C85" s="31" t="s">
        <v>4</v>
      </c>
      <c r="D85" s="31" t="s">
        <v>24</v>
      </c>
      <c r="E85" s="31" t="s">
        <v>32</v>
      </c>
      <c r="F85" s="31"/>
      <c r="G85" s="32">
        <f>G86</f>
        <v>646.5</v>
      </c>
      <c r="H85" s="77"/>
      <c r="I85" s="32">
        <f>I86</f>
        <v>400</v>
      </c>
      <c r="J85" s="77"/>
      <c r="K85" s="77"/>
      <c r="L85" s="32">
        <v>654.9</v>
      </c>
      <c r="M85" s="33"/>
      <c r="N85" s="33"/>
    </row>
    <row r="86" spans="1:14" s="44" customFormat="1" ht="11.25" customHeight="1">
      <c r="A86" s="18" t="s">
        <v>195</v>
      </c>
      <c r="B86" s="18" t="s">
        <v>232</v>
      </c>
      <c r="C86" s="42" t="s">
        <v>4</v>
      </c>
      <c r="D86" s="42" t="s">
        <v>24</v>
      </c>
      <c r="E86" s="42" t="s">
        <v>32</v>
      </c>
      <c r="F86" s="42">
        <v>200</v>
      </c>
      <c r="G86" s="36">
        <v>646.5</v>
      </c>
      <c r="H86" s="79"/>
      <c r="I86" s="36">
        <v>400</v>
      </c>
      <c r="J86" s="79"/>
      <c r="K86" s="79"/>
      <c r="L86" s="36">
        <v>654.9</v>
      </c>
      <c r="M86" s="33"/>
      <c r="N86" s="33"/>
    </row>
    <row r="87" spans="1:14" s="44" customFormat="1" ht="12.75" hidden="1">
      <c r="A87" s="15" t="s">
        <v>157</v>
      </c>
      <c r="B87" s="15" t="s">
        <v>168</v>
      </c>
      <c r="C87" s="42">
        <v>923</v>
      </c>
      <c r="D87" s="42" t="s">
        <v>198</v>
      </c>
      <c r="E87" s="42">
        <v>6000303</v>
      </c>
      <c r="F87" s="42"/>
      <c r="G87" s="36"/>
      <c r="H87" s="79"/>
      <c r="I87" s="36">
        <f>I88</f>
        <v>57.6</v>
      </c>
      <c r="J87" s="79"/>
      <c r="K87" s="79"/>
      <c r="L87" s="32">
        <f>L88</f>
        <v>0</v>
      </c>
      <c r="M87" s="33"/>
      <c r="N87" s="33"/>
    </row>
    <row r="88" spans="1:14" s="44" customFormat="1" ht="24" hidden="1">
      <c r="A88" s="18" t="s">
        <v>175</v>
      </c>
      <c r="B88" s="18" t="s">
        <v>187</v>
      </c>
      <c r="C88" s="42">
        <v>923</v>
      </c>
      <c r="D88" s="42" t="s">
        <v>199</v>
      </c>
      <c r="E88" s="42">
        <v>6000303</v>
      </c>
      <c r="F88" s="42">
        <v>500</v>
      </c>
      <c r="G88" s="36"/>
      <c r="H88" s="79"/>
      <c r="I88" s="36">
        <v>57.6</v>
      </c>
      <c r="J88" s="79"/>
      <c r="K88" s="79"/>
      <c r="L88" s="36">
        <v>0</v>
      </c>
      <c r="M88" s="33"/>
      <c r="N88" s="33"/>
    </row>
    <row r="89" spans="1:14" s="44" customFormat="1" ht="48">
      <c r="A89" s="15" t="s">
        <v>196</v>
      </c>
      <c r="B89" s="15" t="s">
        <v>242</v>
      </c>
      <c r="C89" s="31">
        <v>923</v>
      </c>
      <c r="D89" s="31" t="s">
        <v>24</v>
      </c>
      <c r="E89" s="31">
        <v>6009023</v>
      </c>
      <c r="F89" s="42"/>
      <c r="G89" s="36"/>
      <c r="H89" s="79"/>
      <c r="I89" s="36"/>
      <c r="J89" s="79"/>
      <c r="K89" s="79"/>
      <c r="L89" s="36">
        <v>3000</v>
      </c>
      <c r="M89" s="33"/>
      <c r="N89" s="33"/>
    </row>
    <row r="90" spans="1:14" s="44" customFormat="1" ht="36">
      <c r="A90" s="18" t="s">
        <v>197</v>
      </c>
      <c r="B90" s="18" t="s">
        <v>233</v>
      </c>
      <c r="C90" s="42">
        <v>923</v>
      </c>
      <c r="D90" s="42" t="s">
        <v>24</v>
      </c>
      <c r="E90" s="42">
        <v>6009023</v>
      </c>
      <c r="F90" s="42">
        <v>200</v>
      </c>
      <c r="G90" s="36"/>
      <c r="H90" s="79"/>
      <c r="I90" s="36"/>
      <c r="J90" s="79"/>
      <c r="K90" s="79"/>
      <c r="L90" s="36">
        <v>3000</v>
      </c>
      <c r="M90" s="33"/>
      <c r="N90" s="33"/>
    </row>
    <row r="91" spans="1:14" s="44" customFormat="1" ht="12.75">
      <c r="A91" s="18" t="s">
        <v>74</v>
      </c>
      <c r="B91" s="15" t="s">
        <v>66</v>
      </c>
      <c r="C91" s="31" t="s">
        <v>4</v>
      </c>
      <c r="D91" s="25" t="s">
        <v>67</v>
      </c>
      <c r="E91" s="42"/>
      <c r="F91" s="42"/>
      <c r="G91" s="32"/>
      <c r="H91" s="79"/>
      <c r="I91" s="32"/>
      <c r="J91" s="79"/>
      <c r="K91" s="79"/>
      <c r="L91" s="32">
        <f>SUM(L92,L95)</f>
        <v>465</v>
      </c>
      <c r="M91" s="33"/>
      <c r="N91" s="33"/>
    </row>
    <row r="92" spans="1:14" s="100" customFormat="1" ht="24">
      <c r="A92" s="17" t="s">
        <v>75</v>
      </c>
      <c r="B92" s="17" t="s">
        <v>183</v>
      </c>
      <c r="C92" s="27" t="s">
        <v>4</v>
      </c>
      <c r="D92" s="57" t="s">
        <v>177</v>
      </c>
      <c r="E92" s="66"/>
      <c r="F92" s="66"/>
      <c r="G92" s="28"/>
      <c r="H92" s="83"/>
      <c r="I92" s="28"/>
      <c r="J92" s="83"/>
      <c r="K92" s="83"/>
      <c r="L92" s="28">
        <f>L94</f>
        <v>60</v>
      </c>
      <c r="M92" s="99"/>
      <c r="N92" s="99"/>
    </row>
    <row r="93" spans="1:14" s="44" customFormat="1" ht="48">
      <c r="A93" s="15" t="s">
        <v>76</v>
      </c>
      <c r="B93" s="15" t="s">
        <v>184</v>
      </c>
      <c r="C93" s="31" t="s">
        <v>4</v>
      </c>
      <c r="D93" s="25" t="s">
        <v>177</v>
      </c>
      <c r="E93" s="42">
        <v>4280100</v>
      </c>
      <c r="F93" s="42"/>
      <c r="G93" s="32"/>
      <c r="H93" s="79"/>
      <c r="I93" s="32"/>
      <c r="J93" s="79"/>
      <c r="K93" s="79"/>
      <c r="L93" s="32"/>
      <c r="M93" s="33"/>
      <c r="N93" s="33"/>
    </row>
    <row r="94" spans="1:14" s="44" customFormat="1" ht="24">
      <c r="A94" s="15" t="s">
        <v>136</v>
      </c>
      <c r="B94" s="18" t="s">
        <v>232</v>
      </c>
      <c r="C94" s="31" t="s">
        <v>4</v>
      </c>
      <c r="D94" s="25" t="s">
        <v>177</v>
      </c>
      <c r="E94" s="42">
        <v>4280100</v>
      </c>
      <c r="F94" s="125">
        <v>200</v>
      </c>
      <c r="G94" s="32"/>
      <c r="H94" s="79"/>
      <c r="I94" s="32"/>
      <c r="J94" s="79"/>
      <c r="K94" s="79"/>
      <c r="L94" s="32">
        <v>60</v>
      </c>
      <c r="M94" s="33"/>
      <c r="N94" s="33"/>
    </row>
    <row r="95" spans="1:14" s="102" customFormat="1" ht="12.75">
      <c r="A95" s="17" t="s">
        <v>178</v>
      </c>
      <c r="B95" s="17" t="s">
        <v>78</v>
      </c>
      <c r="C95" s="27" t="s">
        <v>4</v>
      </c>
      <c r="D95" s="57" t="s">
        <v>33</v>
      </c>
      <c r="E95" s="27"/>
      <c r="F95" s="27"/>
      <c r="G95" s="28">
        <f>G98+G96</f>
        <v>690</v>
      </c>
      <c r="H95" s="76"/>
      <c r="I95" s="28">
        <f>I98+I96</f>
        <v>390</v>
      </c>
      <c r="J95" s="76"/>
      <c r="K95" s="76"/>
      <c r="L95" s="28">
        <f>L98+L96</f>
        <v>405</v>
      </c>
      <c r="M95" s="101"/>
      <c r="N95" s="101"/>
    </row>
    <row r="96" spans="1:14" s="58" customFormat="1" ht="36">
      <c r="A96" s="15" t="s">
        <v>179</v>
      </c>
      <c r="B96" s="15" t="s">
        <v>116</v>
      </c>
      <c r="C96" s="31" t="s">
        <v>4</v>
      </c>
      <c r="D96" s="31" t="s">
        <v>33</v>
      </c>
      <c r="E96" s="31" t="s">
        <v>34</v>
      </c>
      <c r="F96" s="31"/>
      <c r="G96" s="32">
        <f>G97</f>
        <v>540</v>
      </c>
      <c r="H96" s="77"/>
      <c r="I96" s="32">
        <f>I97</f>
        <v>300</v>
      </c>
      <c r="J96" s="77"/>
      <c r="K96" s="77"/>
      <c r="L96" s="32">
        <f>L97</f>
        <v>250</v>
      </c>
      <c r="M96" s="50"/>
      <c r="N96" s="50"/>
    </row>
    <row r="97" spans="1:14" s="44" customFormat="1" ht="24">
      <c r="A97" s="18" t="s">
        <v>180</v>
      </c>
      <c r="B97" s="18" t="s">
        <v>232</v>
      </c>
      <c r="C97" s="42" t="s">
        <v>4</v>
      </c>
      <c r="D97" s="42" t="s">
        <v>33</v>
      </c>
      <c r="E97" s="42" t="s">
        <v>34</v>
      </c>
      <c r="F97" s="42">
        <v>200</v>
      </c>
      <c r="G97" s="36">
        <v>540</v>
      </c>
      <c r="H97" s="79">
        <v>103.3</v>
      </c>
      <c r="I97" s="36">
        <v>300</v>
      </c>
      <c r="J97" s="79">
        <v>-150</v>
      </c>
      <c r="K97" s="79"/>
      <c r="L97" s="36">
        <v>250</v>
      </c>
      <c r="M97" s="33"/>
      <c r="N97" s="33"/>
    </row>
    <row r="98" spans="1:14" s="51" customFormat="1" ht="36">
      <c r="A98" s="15" t="s">
        <v>181</v>
      </c>
      <c r="B98" s="15" t="s">
        <v>231</v>
      </c>
      <c r="C98" s="31" t="s">
        <v>4</v>
      </c>
      <c r="D98" s="31" t="s">
        <v>33</v>
      </c>
      <c r="E98" s="31">
        <v>7950300</v>
      </c>
      <c r="F98" s="31"/>
      <c r="G98" s="32">
        <f>G99</f>
        <v>150</v>
      </c>
      <c r="H98" s="77"/>
      <c r="I98" s="32">
        <f>I99</f>
        <v>90</v>
      </c>
      <c r="J98" s="77"/>
      <c r="K98" s="77"/>
      <c r="L98" s="32">
        <f>L99</f>
        <v>155</v>
      </c>
      <c r="M98" s="50"/>
      <c r="N98" s="50"/>
    </row>
    <row r="99" spans="1:14" s="44" customFormat="1" ht="24">
      <c r="A99" s="18" t="s">
        <v>182</v>
      </c>
      <c r="B99" s="18" t="s">
        <v>232</v>
      </c>
      <c r="C99" s="42" t="s">
        <v>4</v>
      </c>
      <c r="D99" s="42" t="s">
        <v>33</v>
      </c>
      <c r="E99" s="42">
        <v>7950300</v>
      </c>
      <c r="F99" s="42">
        <v>200</v>
      </c>
      <c r="G99" s="36">
        <v>150</v>
      </c>
      <c r="H99" s="79">
        <v>-33</v>
      </c>
      <c r="I99" s="36">
        <v>90</v>
      </c>
      <c r="J99" s="79">
        <v>-50</v>
      </c>
      <c r="K99" s="79">
        <v>30</v>
      </c>
      <c r="L99" s="36">
        <v>155</v>
      </c>
      <c r="M99" s="33"/>
      <c r="N99" s="33"/>
    </row>
    <row r="100" spans="1:14" s="44" customFormat="1" ht="12.75">
      <c r="A100" s="15" t="s">
        <v>77</v>
      </c>
      <c r="B100" s="15" t="s">
        <v>151</v>
      </c>
      <c r="C100" s="31" t="s">
        <v>4</v>
      </c>
      <c r="D100" s="25" t="s">
        <v>79</v>
      </c>
      <c r="E100" s="31"/>
      <c r="F100" s="31"/>
      <c r="G100" s="32">
        <f>G101</f>
        <v>8646</v>
      </c>
      <c r="H100" s="77"/>
      <c r="I100" s="32" t="e">
        <f>I101</f>
        <v>#REF!</v>
      </c>
      <c r="J100" s="77"/>
      <c r="K100" s="77"/>
      <c r="L100" s="32">
        <f>L101</f>
        <v>15400</v>
      </c>
      <c r="M100" s="33"/>
      <c r="N100" s="33"/>
    </row>
    <row r="101" spans="1:14" s="58" customFormat="1" ht="12.75">
      <c r="A101" s="17" t="s">
        <v>80</v>
      </c>
      <c r="B101" s="17" t="s">
        <v>82</v>
      </c>
      <c r="C101" s="27" t="s">
        <v>4</v>
      </c>
      <c r="D101" s="57" t="s">
        <v>35</v>
      </c>
      <c r="E101" s="27"/>
      <c r="F101" s="27"/>
      <c r="G101" s="28">
        <f>G102</f>
        <v>8646</v>
      </c>
      <c r="H101" s="76"/>
      <c r="I101" s="28" t="e">
        <f>I102+#REF!+#REF!+#REF!</f>
        <v>#REF!</v>
      </c>
      <c r="J101" s="76"/>
      <c r="K101" s="76"/>
      <c r="L101" s="28">
        <f>L102</f>
        <v>15400</v>
      </c>
      <c r="M101" s="50"/>
      <c r="N101" s="50"/>
    </row>
    <row r="102" spans="1:14" s="58" customFormat="1" ht="46.5" customHeight="1">
      <c r="A102" s="15" t="s">
        <v>81</v>
      </c>
      <c r="B102" s="15" t="s">
        <v>240</v>
      </c>
      <c r="C102" s="31" t="s">
        <v>4</v>
      </c>
      <c r="D102" s="31" t="s">
        <v>35</v>
      </c>
      <c r="E102" s="31">
        <v>7950400</v>
      </c>
      <c r="F102" s="31"/>
      <c r="G102" s="32">
        <f>G103</f>
        <v>8646</v>
      </c>
      <c r="H102" s="77"/>
      <c r="I102" s="32">
        <f>I103</f>
        <v>6740.5</v>
      </c>
      <c r="J102" s="77"/>
      <c r="K102" s="77"/>
      <c r="L102" s="32">
        <f>L103</f>
        <v>15400</v>
      </c>
      <c r="M102" s="50"/>
      <c r="N102" s="50"/>
    </row>
    <row r="103" spans="1:14" s="51" customFormat="1" ht="24">
      <c r="A103" s="18" t="s">
        <v>137</v>
      </c>
      <c r="B103" s="18" t="s">
        <v>232</v>
      </c>
      <c r="C103" s="42" t="s">
        <v>4</v>
      </c>
      <c r="D103" s="42" t="s">
        <v>35</v>
      </c>
      <c r="E103" s="42">
        <v>7950400</v>
      </c>
      <c r="F103" s="42">
        <v>200</v>
      </c>
      <c r="G103" s="36">
        <v>8646</v>
      </c>
      <c r="H103" s="79">
        <v>162.5</v>
      </c>
      <c r="I103" s="36">
        <v>6740.5</v>
      </c>
      <c r="J103" s="79">
        <v>400</v>
      </c>
      <c r="K103" s="79"/>
      <c r="L103" s="36">
        <v>15400</v>
      </c>
      <c r="M103" s="50"/>
      <c r="N103" s="50"/>
    </row>
    <row r="104" spans="1:14" s="44" customFormat="1" ht="12.75">
      <c r="A104" s="15" t="s">
        <v>83</v>
      </c>
      <c r="B104" s="15" t="s">
        <v>84</v>
      </c>
      <c r="C104" s="31" t="s">
        <v>4</v>
      </c>
      <c r="D104" s="25" t="s">
        <v>87</v>
      </c>
      <c r="E104" s="31"/>
      <c r="F104" s="31"/>
      <c r="G104" s="32">
        <f>G108</f>
        <v>7900.900000000001</v>
      </c>
      <c r="H104" s="77"/>
      <c r="I104" s="32">
        <f>I108+I105</f>
        <v>8793.800000000001</v>
      </c>
      <c r="J104" s="77"/>
      <c r="K104" s="77"/>
      <c r="L104" s="32">
        <f>L108+L105</f>
        <v>9780.6</v>
      </c>
      <c r="M104" s="33"/>
      <c r="N104" s="33"/>
    </row>
    <row r="105" spans="1:14" s="44" customFormat="1" ht="12.75">
      <c r="A105" s="97" t="s">
        <v>85</v>
      </c>
      <c r="B105" s="97" t="s">
        <v>160</v>
      </c>
      <c r="C105" s="94">
        <v>923</v>
      </c>
      <c r="D105" s="94">
        <v>1003</v>
      </c>
      <c r="E105" s="94"/>
      <c r="F105" s="94"/>
      <c r="G105" s="95"/>
      <c r="H105" s="96"/>
      <c r="I105" s="95">
        <f>I107</f>
        <v>474.6</v>
      </c>
      <c r="J105" s="96"/>
      <c r="K105" s="96"/>
      <c r="L105" s="95">
        <f>L107</f>
        <v>567.4</v>
      </c>
      <c r="M105" s="33"/>
      <c r="N105" s="33"/>
    </row>
    <row r="106" spans="1:14" s="44" customFormat="1" ht="36">
      <c r="A106" s="15" t="s">
        <v>88</v>
      </c>
      <c r="B106" s="115" t="s">
        <v>176</v>
      </c>
      <c r="C106" s="45">
        <v>923</v>
      </c>
      <c r="D106" s="45">
        <v>1003</v>
      </c>
      <c r="E106" s="45">
        <v>5050001</v>
      </c>
      <c r="F106" s="118"/>
      <c r="G106" s="36"/>
      <c r="H106" s="80"/>
      <c r="I106" s="36">
        <f>I107</f>
        <v>474.6</v>
      </c>
      <c r="J106" s="80"/>
      <c r="K106" s="80"/>
      <c r="L106" s="36">
        <f>L107</f>
        <v>567.4</v>
      </c>
      <c r="M106" s="33"/>
      <c r="N106" s="33"/>
    </row>
    <row r="107" spans="1:14" s="44" customFormat="1" ht="24">
      <c r="A107" s="15" t="s">
        <v>138</v>
      </c>
      <c r="B107" s="115" t="s">
        <v>215</v>
      </c>
      <c r="C107" s="45">
        <v>923</v>
      </c>
      <c r="D107" s="45">
        <v>1003</v>
      </c>
      <c r="E107" s="45">
        <v>5050001</v>
      </c>
      <c r="F107" s="119" t="s">
        <v>216</v>
      </c>
      <c r="G107" s="36"/>
      <c r="H107" s="80"/>
      <c r="I107" s="36">
        <v>474.6</v>
      </c>
      <c r="J107" s="80"/>
      <c r="K107" s="80"/>
      <c r="L107" s="36">
        <v>567.4</v>
      </c>
      <c r="M107" s="33"/>
      <c r="N107" s="33"/>
    </row>
    <row r="108" spans="1:14" s="58" customFormat="1" ht="12.75">
      <c r="A108" s="17" t="s">
        <v>161</v>
      </c>
      <c r="B108" s="116" t="s">
        <v>86</v>
      </c>
      <c r="C108" s="27" t="s">
        <v>4</v>
      </c>
      <c r="D108" s="57" t="s">
        <v>37</v>
      </c>
      <c r="E108" s="27"/>
      <c r="F108" s="120"/>
      <c r="G108" s="28">
        <f>G109+G111+G113</f>
        <v>7900.900000000001</v>
      </c>
      <c r="H108" s="76"/>
      <c r="I108" s="28">
        <f>I109+I111+I113</f>
        <v>8319.2</v>
      </c>
      <c r="J108" s="76"/>
      <c r="K108" s="76"/>
      <c r="L108" s="28">
        <f>L109+L111+L113</f>
        <v>9213.2</v>
      </c>
      <c r="M108" s="50"/>
      <c r="N108" s="50"/>
    </row>
    <row r="109" spans="1:14" s="58" customFormat="1" ht="24">
      <c r="A109" s="15" t="s">
        <v>162</v>
      </c>
      <c r="B109" s="117" t="s">
        <v>38</v>
      </c>
      <c r="C109" s="31" t="s">
        <v>4</v>
      </c>
      <c r="D109" s="31" t="s">
        <v>37</v>
      </c>
      <c r="E109" s="31">
        <v>5118003</v>
      </c>
      <c r="F109" s="121"/>
      <c r="G109" s="32">
        <f>G110</f>
        <v>5703.6</v>
      </c>
      <c r="H109" s="77"/>
      <c r="I109" s="32">
        <f>I110</f>
        <v>5965.3</v>
      </c>
      <c r="J109" s="77"/>
      <c r="K109" s="77"/>
      <c r="L109" s="32">
        <f>L110</f>
        <v>5914.7</v>
      </c>
      <c r="M109" s="50"/>
      <c r="N109" s="50"/>
    </row>
    <row r="110" spans="1:14" s="51" customFormat="1" ht="24">
      <c r="A110" s="18" t="s">
        <v>163</v>
      </c>
      <c r="B110" s="115" t="s">
        <v>215</v>
      </c>
      <c r="C110" s="42" t="s">
        <v>4</v>
      </c>
      <c r="D110" s="42" t="s">
        <v>37</v>
      </c>
      <c r="E110" s="42">
        <v>5118003</v>
      </c>
      <c r="F110" s="122">
        <v>300</v>
      </c>
      <c r="G110" s="36">
        <v>5703.6</v>
      </c>
      <c r="H110" s="79"/>
      <c r="I110" s="36">
        <v>5965.3</v>
      </c>
      <c r="J110" s="79"/>
      <c r="K110" s="79"/>
      <c r="L110" s="36">
        <v>5914.7</v>
      </c>
      <c r="M110" s="50"/>
      <c r="N110" s="50"/>
    </row>
    <row r="111" spans="1:14" s="44" customFormat="1" ht="24">
      <c r="A111" s="15" t="s">
        <v>164</v>
      </c>
      <c r="B111" s="117" t="s">
        <v>89</v>
      </c>
      <c r="C111" s="31" t="s">
        <v>4</v>
      </c>
      <c r="D111" s="31" t="s">
        <v>37</v>
      </c>
      <c r="E111" s="31">
        <v>5118004</v>
      </c>
      <c r="F111" s="123"/>
      <c r="G111" s="32">
        <f>G112</f>
        <v>356.5</v>
      </c>
      <c r="H111" s="77"/>
      <c r="I111" s="32">
        <f>I112</f>
        <v>433.7</v>
      </c>
      <c r="J111" s="77"/>
      <c r="K111" s="77"/>
      <c r="L111" s="32">
        <v>1026.5</v>
      </c>
      <c r="M111" s="33"/>
      <c r="N111" s="33"/>
    </row>
    <row r="112" spans="1:14" s="44" customFormat="1" ht="24">
      <c r="A112" s="13" t="s">
        <v>165</v>
      </c>
      <c r="B112" s="115" t="s">
        <v>215</v>
      </c>
      <c r="C112" s="45" t="s">
        <v>4</v>
      </c>
      <c r="D112" s="45" t="s">
        <v>37</v>
      </c>
      <c r="E112" s="45">
        <v>5118004</v>
      </c>
      <c r="F112" s="122">
        <v>300</v>
      </c>
      <c r="G112" s="36">
        <v>356.5</v>
      </c>
      <c r="H112" s="80"/>
      <c r="I112" s="36">
        <v>433.7</v>
      </c>
      <c r="J112" s="80"/>
      <c r="K112" s="80">
        <v>241.5</v>
      </c>
      <c r="L112" s="36">
        <v>1026.5</v>
      </c>
      <c r="M112" s="33"/>
      <c r="N112" s="33"/>
    </row>
    <row r="113" spans="1:14" s="44" customFormat="1" ht="24">
      <c r="A113" s="15" t="s">
        <v>166</v>
      </c>
      <c r="B113" s="15" t="s">
        <v>15</v>
      </c>
      <c r="C113" s="31" t="s">
        <v>4</v>
      </c>
      <c r="D113" s="31" t="s">
        <v>37</v>
      </c>
      <c r="E113" s="25" t="s">
        <v>201</v>
      </c>
      <c r="F113" s="123"/>
      <c r="G113" s="32">
        <f>G114</f>
        <v>1840.8</v>
      </c>
      <c r="H113" s="77"/>
      <c r="I113" s="32">
        <f>I114</f>
        <v>1920.2</v>
      </c>
      <c r="J113" s="77"/>
      <c r="K113" s="77"/>
      <c r="L113" s="32">
        <f>L114+L115</f>
        <v>2272</v>
      </c>
      <c r="M113" s="33"/>
      <c r="N113" s="33"/>
    </row>
    <row r="114" spans="1:14" s="44" customFormat="1" ht="49.5" customHeight="1">
      <c r="A114" s="13" t="s">
        <v>167</v>
      </c>
      <c r="B114" s="10" t="s">
        <v>244</v>
      </c>
      <c r="C114" s="42" t="s">
        <v>4</v>
      </c>
      <c r="D114" s="45" t="s">
        <v>37</v>
      </c>
      <c r="E114" s="43" t="s">
        <v>201</v>
      </c>
      <c r="F114" s="122">
        <v>100</v>
      </c>
      <c r="G114" s="36">
        <v>1840.8</v>
      </c>
      <c r="H114" s="79"/>
      <c r="I114" s="36">
        <v>1920.2</v>
      </c>
      <c r="J114" s="79"/>
      <c r="K114" s="79">
        <v>-0.1</v>
      </c>
      <c r="L114" s="36">
        <v>2127.7</v>
      </c>
      <c r="M114" s="33"/>
      <c r="N114" s="33"/>
    </row>
    <row r="115" spans="1:14" s="44" customFormat="1" ht="24">
      <c r="A115" s="13" t="s">
        <v>202</v>
      </c>
      <c r="B115" s="18" t="s">
        <v>232</v>
      </c>
      <c r="C115" s="42" t="s">
        <v>4</v>
      </c>
      <c r="D115" s="45" t="s">
        <v>37</v>
      </c>
      <c r="E115" s="43" t="s">
        <v>201</v>
      </c>
      <c r="F115" s="122">
        <v>200</v>
      </c>
      <c r="G115" s="36"/>
      <c r="H115" s="79"/>
      <c r="I115" s="36"/>
      <c r="J115" s="79"/>
      <c r="K115" s="79">
        <v>43.6</v>
      </c>
      <c r="L115" s="36">
        <v>144.3</v>
      </c>
      <c r="M115" s="33"/>
      <c r="N115" s="33"/>
    </row>
    <row r="116" spans="1:14" s="51" customFormat="1" ht="12.75">
      <c r="A116" s="15" t="s">
        <v>99</v>
      </c>
      <c r="B116" s="15" t="s">
        <v>100</v>
      </c>
      <c r="C116" s="31">
        <v>923</v>
      </c>
      <c r="D116" s="31">
        <v>1100</v>
      </c>
      <c r="E116" s="31"/>
      <c r="F116" s="121"/>
      <c r="G116" s="63">
        <f>G117</f>
        <v>400</v>
      </c>
      <c r="H116" s="77"/>
      <c r="I116" s="63">
        <f>I117</f>
        <v>300</v>
      </c>
      <c r="J116" s="77"/>
      <c r="K116" s="77"/>
      <c r="L116" s="63">
        <f>L117</f>
        <v>621.5</v>
      </c>
      <c r="M116" s="50"/>
      <c r="N116" s="50"/>
    </row>
    <row r="117" spans="1:14" s="44" customFormat="1" ht="12.75">
      <c r="A117" s="22" t="s">
        <v>101</v>
      </c>
      <c r="B117" s="17" t="s">
        <v>102</v>
      </c>
      <c r="C117" s="27">
        <v>923</v>
      </c>
      <c r="D117" s="27">
        <v>1102</v>
      </c>
      <c r="E117" s="27"/>
      <c r="F117" s="120"/>
      <c r="G117" s="28">
        <f>G118</f>
        <v>400</v>
      </c>
      <c r="H117" s="76"/>
      <c r="I117" s="28">
        <f>I118</f>
        <v>300</v>
      </c>
      <c r="J117" s="76"/>
      <c r="K117" s="76"/>
      <c r="L117" s="28">
        <f>L118</f>
        <v>621.5</v>
      </c>
      <c r="M117" s="33"/>
      <c r="N117" s="33"/>
    </row>
    <row r="118" spans="1:14" s="44" customFormat="1" ht="48">
      <c r="A118" s="64" t="s">
        <v>103</v>
      </c>
      <c r="B118" s="10" t="s">
        <v>241</v>
      </c>
      <c r="C118" s="42">
        <v>923</v>
      </c>
      <c r="D118" s="42">
        <v>1102</v>
      </c>
      <c r="E118" s="45">
        <v>7950500</v>
      </c>
      <c r="F118" s="118"/>
      <c r="G118" s="36">
        <f>G119</f>
        <v>400</v>
      </c>
      <c r="H118" s="80"/>
      <c r="I118" s="36">
        <f>I119</f>
        <v>300</v>
      </c>
      <c r="J118" s="80"/>
      <c r="K118" s="80"/>
      <c r="L118" s="36">
        <f>L119</f>
        <v>621.5</v>
      </c>
      <c r="M118" s="33"/>
      <c r="N118" s="33"/>
    </row>
    <row r="119" spans="1:14" s="44" customFormat="1" ht="24">
      <c r="A119" s="64" t="s">
        <v>139</v>
      </c>
      <c r="B119" s="18" t="s">
        <v>232</v>
      </c>
      <c r="C119" s="42">
        <v>923</v>
      </c>
      <c r="D119" s="42">
        <v>1102</v>
      </c>
      <c r="E119" s="45">
        <v>7950500</v>
      </c>
      <c r="F119" s="118">
        <v>200</v>
      </c>
      <c r="G119" s="36">
        <v>400</v>
      </c>
      <c r="H119" s="80">
        <v>-102.2</v>
      </c>
      <c r="I119" s="36">
        <v>300</v>
      </c>
      <c r="J119" s="80"/>
      <c r="K119" s="80"/>
      <c r="L119" s="36">
        <v>621.5</v>
      </c>
      <c r="M119" s="33"/>
      <c r="N119" s="33"/>
    </row>
    <row r="120" spans="1:14" s="41" customFormat="1" ht="12.75">
      <c r="A120" s="65" t="s">
        <v>104</v>
      </c>
      <c r="B120" s="16" t="s">
        <v>105</v>
      </c>
      <c r="C120" s="31">
        <v>923</v>
      </c>
      <c r="D120" s="31">
        <v>1200</v>
      </c>
      <c r="E120" s="45"/>
      <c r="F120" s="118"/>
      <c r="G120" s="32" t="e">
        <f>G121</f>
        <v>#REF!</v>
      </c>
      <c r="H120" s="80"/>
      <c r="I120" s="32" t="e">
        <f>I121</f>
        <v>#REF!</v>
      </c>
      <c r="J120" s="80"/>
      <c r="K120" s="80"/>
      <c r="L120" s="32">
        <f>L121</f>
        <v>1500</v>
      </c>
      <c r="M120" s="40"/>
      <c r="N120" s="40"/>
    </row>
    <row r="121" spans="1:15" s="68" customFormat="1" ht="12.75">
      <c r="A121" s="22" t="s">
        <v>106</v>
      </c>
      <c r="B121" s="22" t="s">
        <v>107</v>
      </c>
      <c r="C121" s="66">
        <v>923</v>
      </c>
      <c r="D121" s="66">
        <v>1202</v>
      </c>
      <c r="E121" s="66"/>
      <c r="F121" s="124"/>
      <c r="G121" s="67" t="e">
        <f>G122</f>
        <v>#REF!</v>
      </c>
      <c r="H121" s="83"/>
      <c r="I121" s="67" t="e">
        <f>I122</f>
        <v>#REF!</v>
      </c>
      <c r="J121" s="83"/>
      <c r="K121" s="83"/>
      <c r="L121" s="67">
        <f>L123</f>
        <v>1500</v>
      </c>
      <c r="O121" s="41"/>
    </row>
    <row r="122" spans="1:15" s="70" customFormat="1" ht="36">
      <c r="A122" s="18" t="s">
        <v>120</v>
      </c>
      <c r="B122" s="18" t="s">
        <v>117</v>
      </c>
      <c r="C122" s="42" t="s">
        <v>4</v>
      </c>
      <c r="D122" s="42">
        <v>1202</v>
      </c>
      <c r="E122" s="42" t="s">
        <v>36</v>
      </c>
      <c r="F122" s="125"/>
      <c r="G122" s="69" t="e">
        <f>#REF!</f>
        <v>#REF!</v>
      </c>
      <c r="H122" s="79"/>
      <c r="I122" s="69" t="e">
        <f>#REF!</f>
        <v>#REF!</v>
      </c>
      <c r="J122" s="79"/>
      <c r="K122" s="79"/>
      <c r="L122" s="69">
        <v>1500</v>
      </c>
      <c r="O122" s="34"/>
    </row>
    <row r="123" spans="1:15" s="70" customFormat="1" ht="24">
      <c r="A123" s="18" t="s">
        <v>140</v>
      </c>
      <c r="B123" s="18" t="s">
        <v>232</v>
      </c>
      <c r="C123" s="42">
        <v>923</v>
      </c>
      <c r="D123" s="42">
        <v>1202</v>
      </c>
      <c r="E123" s="42">
        <v>4570100</v>
      </c>
      <c r="F123" s="125">
        <v>200</v>
      </c>
      <c r="G123" s="69"/>
      <c r="H123" s="79"/>
      <c r="I123" s="69"/>
      <c r="J123" s="79"/>
      <c r="K123" s="79"/>
      <c r="L123" s="69">
        <v>1500</v>
      </c>
      <c r="O123" s="34"/>
    </row>
    <row r="124" spans="1:15" s="74" customFormat="1" ht="26.25" customHeight="1">
      <c r="A124" s="24"/>
      <c r="B124" s="71" t="s">
        <v>39</v>
      </c>
      <c r="C124" s="72"/>
      <c r="D124" s="72"/>
      <c r="E124" s="72"/>
      <c r="F124" s="72"/>
      <c r="G124" s="73" t="e">
        <f>G9+G56+G60+G69+G95+G100+G104+G116+G120</f>
        <v>#REF!</v>
      </c>
      <c r="H124" s="84"/>
      <c r="I124" s="73" t="e">
        <f>I9+I56+I60+I69+I95+I100+I104+I116+I120+L124</f>
        <v>#REF!</v>
      </c>
      <c r="J124" s="84">
        <f>SUM(J9:J123)</f>
        <v>12958.4</v>
      </c>
      <c r="K124" s="84">
        <f>SUM(K10:K123)</f>
        <v>284.9999999999998</v>
      </c>
      <c r="L124" s="73">
        <f>L9+L56+L60+L69+L100+L104+L116+L120+N124+L91</f>
        <v>96444.5</v>
      </c>
      <c r="O124" s="47"/>
    </row>
    <row r="125" spans="1:15" s="74" customFormat="1" ht="12.75">
      <c r="A125" s="2"/>
      <c r="B125" s="2"/>
      <c r="H125" s="85"/>
      <c r="J125" s="85"/>
      <c r="K125" s="85"/>
      <c r="O125" s="47"/>
    </row>
    <row r="126" spans="1:11" s="74" customFormat="1" ht="12.75">
      <c r="A126" s="2"/>
      <c r="B126" s="2"/>
      <c r="H126" s="85"/>
      <c r="J126" s="85"/>
      <c r="K126" s="85"/>
    </row>
    <row r="127" spans="1:11" s="74" customFormat="1" ht="12.75">
      <c r="A127" s="2"/>
      <c r="B127" s="2"/>
      <c r="H127" s="85"/>
      <c r="J127" s="85"/>
      <c r="K127" s="85"/>
    </row>
    <row r="128" spans="1:11" s="74" customFormat="1" ht="12.75">
      <c r="A128" s="2"/>
      <c r="B128" s="2"/>
      <c r="H128" s="85"/>
      <c r="J128" s="85"/>
      <c r="K128" s="85"/>
    </row>
    <row r="129" spans="1:11" s="74" customFormat="1" ht="12.75">
      <c r="A129" s="2"/>
      <c r="B129" s="2"/>
      <c r="H129" s="85"/>
      <c r="J129" s="85"/>
      <c r="K129" s="85"/>
    </row>
    <row r="130" spans="1:11" s="74" customFormat="1" ht="12.75">
      <c r="A130" s="2"/>
      <c r="B130" s="2"/>
      <c r="H130" s="85"/>
      <c r="J130" s="85"/>
      <c r="K130" s="85"/>
    </row>
    <row r="131" spans="1:11" s="74" customFormat="1" ht="12.75">
      <c r="A131" s="2"/>
      <c r="B131" s="2"/>
      <c r="H131" s="85"/>
      <c r="J131" s="85"/>
      <c r="K131" s="85"/>
    </row>
    <row r="132" spans="1:11" s="74" customFormat="1" ht="12.75">
      <c r="A132" s="2"/>
      <c r="B132" s="2"/>
      <c r="H132" s="85"/>
      <c r="J132" s="85"/>
      <c r="K132" s="85"/>
    </row>
    <row r="133" spans="1:11" s="74" customFormat="1" ht="12.75">
      <c r="A133" s="2"/>
      <c r="B133" s="2"/>
      <c r="H133" s="85"/>
      <c r="J133" s="85"/>
      <c r="K133" s="85"/>
    </row>
    <row r="134" spans="1:11" s="74" customFormat="1" ht="12.75">
      <c r="A134" s="2"/>
      <c r="B134" s="2"/>
      <c r="H134" s="85"/>
      <c r="J134" s="85"/>
      <c r="K134" s="85"/>
    </row>
    <row r="135" spans="1:11" s="74" customFormat="1" ht="12.75">
      <c r="A135" s="2"/>
      <c r="B135" s="2"/>
      <c r="H135" s="85"/>
      <c r="J135" s="85"/>
      <c r="K135" s="85"/>
    </row>
    <row r="136" spans="1:11" s="74" customFormat="1" ht="12.75">
      <c r="A136" s="2"/>
      <c r="B136" s="2"/>
      <c r="H136" s="85"/>
      <c r="J136" s="85"/>
      <c r="K136" s="85"/>
    </row>
    <row r="137" spans="1:11" s="74" customFormat="1" ht="12.75">
      <c r="A137" s="2"/>
      <c r="B137" s="2"/>
      <c r="H137" s="85"/>
      <c r="J137" s="85"/>
      <c r="K137" s="85"/>
    </row>
    <row r="138" spans="1:11" s="74" customFormat="1" ht="12.75">
      <c r="A138" s="2"/>
      <c r="B138" s="2"/>
      <c r="H138" s="85"/>
      <c r="J138" s="85"/>
      <c r="K138" s="85"/>
    </row>
    <row r="139" spans="1:11" s="74" customFormat="1" ht="12.75">
      <c r="A139" s="2"/>
      <c r="B139" s="2"/>
      <c r="H139" s="85"/>
      <c r="J139" s="85"/>
      <c r="K139" s="85"/>
    </row>
    <row r="140" spans="1:11" s="74" customFormat="1" ht="12.75">
      <c r="A140" s="2"/>
      <c r="B140" s="2"/>
      <c r="H140" s="85"/>
      <c r="J140" s="85"/>
      <c r="K140" s="85"/>
    </row>
    <row r="141" spans="1:11" s="74" customFormat="1" ht="12.75">
      <c r="A141" s="2"/>
      <c r="B141" s="2"/>
      <c r="H141" s="85"/>
      <c r="J141" s="85"/>
      <c r="K141" s="85"/>
    </row>
    <row r="142" spans="1:11" s="74" customFormat="1" ht="12.75">
      <c r="A142" s="2"/>
      <c r="B142" s="2"/>
      <c r="H142" s="85"/>
      <c r="J142" s="85"/>
      <c r="K142" s="85"/>
    </row>
    <row r="143" spans="1:11" s="74" customFormat="1" ht="12.75">
      <c r="A143" s="2"/>
      <c r="B143" s="2"/>
      <c r="H143" s="85"/>
      <c r="J143" s="85"/>
      <c r="K143" s="85"/>
    </row>
    <row r="144" spans="1:11" s="74" customFormat="1" ht="12.75">
      <c r="A144" s="2"/>
      <c r="B144" s="2"/>
      <c r="H144" s="85"/>
      <c r="J144" s="85"/>
      <c r="K144" s="85"/>
    </row>
    <row r="145" spans="1:11" s="74" customFormat="1" ht="12.75">
      <c r="A145" s="2"/>
      <c r="B145" s="2"/>
      <c r="H145" s="85"/>
      <c r="J145" s="85"/>
      <c r="K145" s="85"/>
    </row>
    <row r="146" spans="1:11" s="74" customFormat="1" ht="12.75">
      <c r="A146" s="2"/>
      <c r="B146" s="2"/>
      <c r="H146" s="85"/>
      <c r="J146" s="85"/>
      <c r="K146" s="85"/>
    </row>
    <row r="147" spans="1:11" s="74" customFormat="1" ht="12.75">
      <c r="A147" s="2"/>
      <c r="B147" s="2"/>
      <c r="H147" s="85"/>
      <c r="J147" s="85"/>
      <c r="K147" s="85"/>
    </row>
    <row r="148" spans="1:11" s="74" customFormat="1" ht="12.75">
      <c r="A148" s="2"/>
      <c r="B148" s="2"/>
      <c r="H148" s="85"/>
      <c r="J148" s="85"/>
      <c r="K148" s="85"/>
    </row>
    <row r="149" spans="1:11" s="74" customFormat="1" ht="12.75">
      <c r="A149" s="2"/>
      <c r="B149" s="2"/>
      <c r="H149" s="85"/>
      <c r="J149" s="85"/>
      <c r="K149" s="85"/>
    </row>
    <row r="150" spans="1:11" s="74" customFormat="1" ht="12.75">
      <c r="A150" s="2"/>
      <c r="B150" s="2"/>
      <c r="H150" s="85"/>
      <c r="J150" s="85"/>
      <c r="K150" s="85"/>
    </row>
    <row r="151" spans="1:11" s="74" customFormat="1" ht="12.75">
      <c r="A151" s="2"/>
      <c r="B151" s="2"/>
      <c r="H151" s="85"/>
      <c r="J151" s="85"/>
      <c r="K151" s="85"/>
    </row>
    <row r="152" spans="1:11" s="74" customFormat="1" ht="12.75">
      <c r="A152" s="2"/>
      <c r="B152" s="2"/>
      <c r="H152" s="85"/>
      <c r="J152" s="85"/>
      <c r="K152" s="85"/>
    </row>
    <row r="153" spans="1:11" s="74" customFormat="1" ht="12.75">
      <c r="A153" s="2"/>
      <c r="B153" s="2"/>
      <c r="H153" s="85"/>
      <c r="J153" s="85"/>
      <c r="K153" s="85"/>
    </row>
    <row r="154" spans="1:11" s="74" customFormat="1" ht="12.75">
      <c r="A154" s="2"/>
      <c r="B154" s="2"/>
      <c r="H154" s="85"/>
      <c r="J154" s="85"/>
      <c r="K154" s="85"/>
    </row>
    <row r="155" spans="1:11" s="74" customFormat="1" ht="12.75">
      <c r="A155" s="2"/>
      <c r="B155" s="2"/>
      <c r="H155" s="85"/>
      <c r="J155" s="85"/>
      <c r="K155" s="85"/>
    </row>
    <row r="156" spans="1:11" s="74" customFormat="1" ht="12.75">
      <c r="A156" s="2"/>
      <c r="B156" s="2"/>
      <c r="H156" s="85"/>
      <c r="J156" s="85"/>
      <c r="K156" s="85"/>
    </row>
    <row r="157" spans="1:11" s="74" customFormat="1" ht="12.75">
      <c r="A157" s="2"/>
      <c r="B157" s="2"/>
      <c r="H157" s="85"/>
      <c r="J157" s="85"/>
      <c r="K157" s="85"/>
    </row>
    <row r="158" spans="1:11" s="74" customFormat="1" ht="12.75">
      <c r="A158" s="2"/>
      <c r="B158" s="2"/>
      <c r="H158" s="85"/>
      <c r="J158" s="85"/>
      <c r="K158" s="85"/>
    </row>
    <row r="159" spans="1:11" s="74" customFormat="1" ht="12.75">
      <c r="A159" s="2"/>
      <c r="B159" s="2"/>
      <c r="H159" s="85"/>
      <c r="J159" s="85"/>
      <c r="K159" s="85"/>
    </row>
    <row r="160" spans="1:11" s="74" customFormat="1" ht="12.75">
      <c r="A160" s="2"/>
      <c r="B160" s="2"/>
      <c r="H160" s="85"/>
      <c r="J160" s="85"/>
      <c r="K160" s="85"/>
    </row>
    <row r="161" spans="1:11" s="74" customFormat="1" ht="12.75">
      <c r="A161" s="2"/>
      <c r="B161" s="2"/>
      <c r="H161" s="85"/>
      <c r="J161" s="85"/>
      <c r="K161" s="85"/>
    </row>
    <row r="162" spans="1:11" s="74" customFormat="1" ht="12.75">
      <c r="A162" s="2"/>
      <c r="B162" s="2"/>
      <c r="H162" s="85"/>
      <c r="J162" s="85"/>
      <c r="K162" s="85"/>
    </row>
    <row r="163" spans="1:11" s="74" customFormat="1" ht="12.75">
      <c r="A163" s="2"/>
      <c r="B163" s="2"/>
      <c r="H163" s="85"/>
      <c r="J163" s="85"/>
      <c r="K163" s="85"/>
    </row>
    <row r="164" spans="1:11" s="74" customFormat="1" ht="12.75">
      <c r="A164" s="2"/>
      <c r="B164" s="2"/>
      <c r="H164" s="85"/>
      <c r="J164" s="85"/>
      <c r="K164" s="85"/>
    </row>
    <row r="165" spans="1:11" s="74" customFormat="1" ht="12.75">
      <c r="A165" s="2"/>
      <c r="B165" s="2"/>
      <c r="H165" s="85"/>
      <c r="J165" s="85"/>
      <c r="K165" s="85"/>
    </row>
    <row r="166" spans="1:11" s="74" customFormat="1" ht="12.75">
      <c r="A166" s="2"/>
      <c r="B166" s="2"/>
      <c r="H166" s="85"/>
      <c r="J166" s="85"/>
      <c r="K166" s="85"/>
    </row>
    <row r="167" spans="1:11" s="74" customFormat="1" ht="12.75">
      <c r="A167" s="2"/>
      <c r="B167" s="2"/>
      <c r="H167" s="85"/>
      <c r="J167" s="85"/>
      <c r="K167" s="85"/>
    </row>
    <row r="168" spans="1:11" s="74" customFormat="1" ht="12.75">
      <c r="A168" s="2"/>
      <c r="B168" s="2"/>
      <c r="H168" s="85"/>
      <c r="J168" s="85"/>
      <c r="K168" s="85"/>
    </row>
    <row r="169" spans="1:11" s="74" customFormat="1" ht="12.75">
      <c r="A169" s="2"/>
      <c r="B169" s="2"/>
      <c r="H169" s="85"/>
      <c r="J169" s="85"/>
      <c r="K169" s="85"/>
    </row>
    <row r="170" spans="1:11" s="74" customFormat="1" ht="12.75">
      <c r="A170" s="2"/>
      <c r="B170" s="2"/>
      <c r="H170" s="85"/>
      <c r="J170" s="85"/>
      <c r="K170" s="85"/>
    </row>
    <row r="171" spans="1:11" s="74" customFormat="1" ht="12.75">
      <c r="A171" s="2"/>
      <c r="B171" s="2"/>
      <c r="H171" s="85"/>
      <c r="J171" s="85"/>
      <c r="K171" s="85"/>
    </row>
    <row r="172" spans="1:11" s="74" customFormat="1" ht="12.75">
      <c r="A172" s="2"/>
      <c r="B172" s="2"/>
      <c r="H172" s="85"/>
      <c r="J172" s="85"/>
      <c r="K172" s="85"/>
    </row>
    <row r="173" spans="1:11" s="74" customFormat="1" ht="12.75">
      <c r="A173" s="2"/>
      <c r="B173" s="2"/>
      <c r="H173" s="85"/>
      <c r="J173" s="85"/>
      <c r="K173" s="85"/>
    </row>
    <row r="174" spans="1:11" s="74" customFormat="1" ht="12.75">
      <c r="A174" s="2"/>
      <c r="B174" s="2"/>
      <c r="H174" s="85"/>
      <c r="J174" s="85"/>
      <c r="K174" s="85"/>
    </row>
    <row r="175" spans="1:11" s="74" customFormat="1" ht="12.75">
      <c r="A175" s="2"/>
      <c r="B175" s="2"/>
      <c r="H175" s="85"/>
      <c r="J175" s="85"/>
      <c r="K175" s="85"/>
    </row>
    <row r="176" spans="1:11" s="74" customFormat="1" ht="12.75">
      <c r="A176" s="2"/>
      <c r="B176" s="2"/>
      <c r="H176" s="85"/>
      <c r="J176" s="85"/>
      <c r="K176" s="85"/>
    </row>
    <row r="177" spans="1:11" s="74" customFormat="1" ht="12.75">
      <c r="A177" s="2"/>
      <c r="B177" s="2"/>
      <c r="H177" s="85"/>
      <c r="J177" s="85"/>
      <c r="K177" s="85"/>
    </row>
    <row r="178" spans="1:11" s="74" customFormat="1" ht="12.75">
      <c r="A178" s="2"/>
      <c r="B178" s="2"/>
      <c r="H178" s="85"/>
      <c r="J178" s="85"/>
      <c r="K178" s="85"/>
    </row>
    <row r="179" spans="1:11" s="74" customFormat="1" ht="12.75">
      <c r="A179" s="2"/>
      <c r="B179" s="2"/>
      <c r="H179" s="85"/>
      <c r="J179" s="85"/>
      <c r="K179" s="85"/>
    </row>
    <row r="180" spans="1:11" s="74" customFormat="1" ht="12.75">
      <c r="A180" s="2"/>
      <c r="B180" s="2"/>
      <c r="H180" s="85"/>
      <c r="J180" s="85"/>
      <c r="K180" s="85"/>
    </row>
    <row r="181" spans="1:11" s="74" customFormat="1" ht="12.75">
      <c r="A181" s="2"/>
      <c r="B181" s="2"/>
      <c r="H181" s="85"/>
      <c r="J181" s="85"/>
      <c r="K181" s="85"/>
    </row>
    <row r="182" spans="1:11" s="74" customFormat="1" ht="12.75">
      <c r="A182" s="2"/>
      <c r="B182" s="2"/>
      <c r="H182" s="85"/>
      <c r="J182" s="85"/>
      <c r="K182" s="85"/>
    </row>
    <row r="183" spans="1:11" s="74" customFormat="1" ht="12.75">
      <c r="A183" s="2"/>
      <c r="B183" s="2"/>
      <c r="H183" s="85"/>
      <c r="J183" s="85"/>
      <c r="K183" s="85"/>
    </row>
    <row r="184" spans="1:11" s="74" customFormat="1" ht="12.75">
      <c r="A184" s="2"/>
      <c r="B184" s="2"/>
      <c r="H184" s="85"/>
      <c r="J184" s="85"/>
      <c r="K184" s="85"/>
    </row>
    <row r="185" spans="1:11" s="74" customFormat="1" ht="12.75">
      <c r="A185" s="2"/>
      <c r="B185" s="2"/>
      <c r="H185" s="85"/>
      <c r="J185" s="85"/>
      <c r="K185" s="85"/>
    </row>
    <row r="186" spans="1:11" s="74" customFormat="1" ht="12.75">
      <c r="A186" s="2"/>
      <c r="B186" s="2"/>
      <c r="H186" s="85"/>
      <c r="J186" s="85"/>
      <c r="K186" s="85"/>
    </row>
    <row r="187" spans="1:11" s="74" customFormat="1" ht="12.75">
      <c r="A187" s="2"/>
      <c r="B187" s="2"/>
      <c r="H187" s="85"/>
      <c r="J187" s="85"/>
      <c r="K187" s="85"/>
    </row>
    <row r="188" spans="1:11" s="74" customFormat="1" ht="12.75">
      <c r="A188" s="2"/>
      <c r="B188" s="2"/>
      <c r="H188" s="85"/>
      <c r="J188" s="85"/>
      <c r="K188" s="85"/>
    </row>
    <row r="189" spans="1:11" s="74" customFormat="1" ht="12.75">
      <c r="A189" s="2"/>
      <c r="B189" s="2"/>
      <c r="H189" s="85"/>
      <c r="J189" s="85"/>
      <c r="K189" s="85"/>
    </row>
    <row r="190" spans="1:11" s="74" customFormat="1" ht="12.75">
      <c r="A190" s="2"/>
      <c r="B190" s="2"/>
      <c r="H190" s="85"/>
      <c r="J190" s="85"/>
      <c r="K190" s="85"/>
    </row>
    <row r="191" spans="1:11" s="74" customFormat="1" ht="12.75">
      <c r="A191" s="2"/>
      <c r="B191" s="2"/>
      <c r="H191" s="85"/>
      <c r="J191" s="85"/>
      <c r="K191" s="85"/>
    </row>
    <row r="192" spans="1:11" s="74" customFormat="1" ht="12.75">
      <c r="A192" s="2"/>
      <c r="B192" s="2"/>
      <c r="H192" s="85"/>
      <c r="J192" s="85"/>
      <c r="K192" s="85"/>
    </row>
    <row r="193" spans="1:11" s="74" customFormat="1" ht="12.75">
      <c r="A193" s="2"/>
      <c r="B193" s="2"/>
      <c r="H193" s="85"/>
      <c r="J193" s="85"/>
      <c r="K193" s="85"/>
    </row>
    <row r="194" spans="1:11" s="74" customFormat="1" ht="12.75">
      <c r="A194" s="2"/>
      <c r="B194" s="2"/>
      <c r="H194" s="85"/>
      <c r="J194" s="85"/>
      <c r="K194" s="85"/>
    </row>
    <row r="195" spans="1:11" s="74" customFormat="1" ht="12.75">
      <c r="A195" s="2"/>
      <c r="B195" s="2"/>
      <c r="H195" s="85"/>
      <c r="J195" s="85"/>
      <c r="K195" s="85"/>
    </row>
    <row r="196" spans="1:11" s="74" customFormat="1" ht="12.75">
      <c r="A196" s="2"/>
      <c r="B196" s="2"/>
      <c r="H196" s="85"/>
      <c r="J196" s="85"/>
      <c r="K196" s="85"/>
    </row>
    <row r="197" spans="1:11" s="74" customFormat="1" ht="12.75">
      <c r="A197" s="2"/>
      <c r="B197" s="2"/>
      <c r="H197" s="85"/>
      <c r="J197" s="85"/>
      <c r="K197" s="85"/>
    </row>
    <row r="198" spans="1:11" s="74" customFormat="1" ht="12.75">
      <c r="A198" s="2"/>
      <c r="B198" s="2"/>
      <c r="H198" s="85"/>
      <c r="J198" s="85"/>
      <c r="K198" s="85"/>
    </row>
    <row r="199" spans="1:11" s="74" customFormat="1" ht="12.75">
      <c r="A199" s="2"/>
      <c r="B199" s="2"/>
      <c r="H199" s="85"/>
      <c r="J199" s="85"/>
      <c r="K199" s="85"/>
    </row>
    <row r="200" spans="1:11" s="74" customFormat="1" ht="12.75">
      <c r="A200" s="2"/>
      <c r="B200" s="2"/>
      <c r="H200" s="85"/>
      <c r="J200" s="85"/>
      <c r="K200" s="85"/>
    </row>
    <row r="201" spans="1:11" s="74" customFormat="1" ht="12.75">
      <c r="A201" s="2"/>
      <c r="B201" s="2"/>
      <c r="H201" s="85"/>
      <c r="J201" s="85"/>
      <c r="K201" s="85"/>
    </row>
    <row r="202" spans="1:11" s="74" customFormat="1" ht="12.75">
      <c r="A202" s="2"/>
      <c r="B202" s="2"/>
      <c r="H202" s="85"/>
      <c r="J202" s="85"/>
      <c r="K202" s="85"/>
    </row>
    <row r="203" spans="1:11" s="74" customFormat="1" ht="12.75">
      <c r="A203" s="2"/>
      <c r="B203" s="2"/>
      <c r="H203" s="85"/>
      <c r="J203" s="85"/>
      <c r="K203" s="85"/>
    </row>
    <row r="204" spans="1:11" s="74" customFormat="1" ht="12.75">
      <c r="A204" s="2"/>
      <c r="B204" s="2"/>
      <c r="H204" s="85"/>
      <c r="J204" s="85"/>
      <c r="K204" s="85"/>
    </row>
    <row r="205" spans="1:11" s="74" customFormat="1" ht="12.75">
      <c r="A205" s="2"/>
      <c r="B205" s="2"/>
      <c r="H205" s="85"/>
      <c r="J205" s="85"/>
      <c r="K205" s="85"/>
    </row>
    <row r="206" spans="1:11" s="74" customFormat="1" ht="12.75">
      <c r="A206" s="2"/>
      <c r="B206" s="2"/>
      <c r="H206" s="85"/>
      <c r="J206" s="85"/>
      <c r="K206" s="85"/>
    </row>
    <row r="207" spans="1:11" s="74" customFormat="1" ht="12.75">
      <c r="A207" s="2"/>
      <c r="B207" s="2"/>
      <c r="H207" s="85"/>
      <c r="J207" s="85"/>
      <c r="K207" s="85"/>
    </row>
    <row r="208" spans="1:11" s="74" customFormat="1" ht="12.75">
      <c r="A208" s="2"/>
      <c r="B208" s="2"/>
      <c r="H208" s="85"/>
      <c r="J208" s="85"/>
      <c r="K208" s="85"/>
    </row>
    <row r="209" spans="1:11" s="74" customFormat="1" ht="12.75">
      <c r="A209" s="2"/>
      <c r="B209" s="2"/>
      <c r="H209" s="85"/>
      <c r="J209" s="85"/>
      <c r="K209" s="85"/>
    </row>
    <row r="210" spans="1:11" s="74" customFormat="1" ht="12.75">
      <c r="A210" s="2"/>
      <c r="B210" s="2"/>
      <c r="H210" s="85"/>
      <c r="J210" s="85"/>
      <c r="K210" s="85"/>
    </row>
    <row r="211" spans="1:11" s="74" customFormat="1" ht="12.75">
      <c r="A211" s="2"/>
      <c r="B211" s="2"/>
      <c r="H211" s="85"/>
      <c r="J211" s="85"/>
      <c r="K211" s="85"/>
    </row>
    <row r="212" spans="1:11" s="74" customFormat="1" ht="12.75">
      <c r="A212" s="2"/>
      <c r="B212" s="2"/>
      <c r="H212" s="85"/>
      <c r="J212" s="85"/>
      <c r="K212" s="85"/>
    </row>
    <row r="213" spans="1:11" s="74" customFormat="1" ht="12.75">
      <c r="A213" s="2"/>
      <c r="B213" s="2"/>
      <c r="H213" s="85"/>
      <c r="J213" s="85"/>
      <c r="K213" s="85"/>
    </row>
    <row r="214" spans="1:11" s="74" customFormat="1" ht="12.75">
      <c r="A214" s="2"/>
      <c r="B214" s="2"/>
      <c r="H214" s="85"/>
      <c r="J214" s="85"/>
      <c r="K214" s="85"/>
    </row>
    <row r="215" spans="1:11" s="74" customFormat="1" ht="12.75">
      <c r="A215" s="2"/>
      <c r="B215" s="2"/>
      <c r="H215" s="85"/>
      <c r="J215" s="85"/>
      <c r="K215" s="85"/>
    </row>
    <row r="216" spans="1:11" s="74" customFormat="1" ht="12.75">
      <c r="A216" s="2"/>
      <c r="B216" s="2"/>
      <c r="H216" s="85"/>
      <c r="J216" s="85"/>
      <c r="K216" s="85"/>
    </row>
    <row r="217" spans="1:11" s="74" customFormat="1" ht="12.75">
      <c r="A217" s="2"/>
      <c r="B217" s="2"/>
      <c r="H217" s="85"/>
      <c r="J217" s="85"/>
      <c r="K217" s="85"/>
    </row>
    <row r="218" spans="1:11" s="74" customFormat="1" ht="12.75">
      <c r="A218" s="2"/>
      <c r="B218" s="2"/>
      <c r="H218" s="85"/>
      <c r="J218" s="85"/>
      <c r="K218" s="85"/>
    </row>
    <row r="219" spans="1:11" s="74" customFormat="1" ht="12.75">
      <c r="A219" s="2"/>
      <c r="B219" s="2"/>
      <c r="H219" s="85"/>
      <c r="J219" s="85"/>
      <c r="K219" s="85"/>
    </row>
    <row r="220" spans="1:11" s="74" customFormat="1" ht="12.75">
      <c r="A220" s="2"/>
      <c r="B220" s="2"/>
      <c r="H220" s="85"/>
      <c r="J220" s="85"/>
      <c r="K220" s="85"/>
    </row>
    <row r="221" spans="1:11" s="74" customFormat="1" ht="12.75">
      <c r="A221" s="2"/>
      <c r="B221" s="2"/>
      <c r="H221" s="85"/>
      <c r="J221" s="85"/>
      <c r="K221" s="85"/>
    </row>
    <row r="222" spans="1:11" s="74" customFormat="1" ht="12.75">
      <c r="A222" s="2"/>
      <c r="B222" s="2"/>
      <c r="H222" s="85"/>
      <c r="J222" s="85"/>
      <c r="K222" s="85"/>
    </row>
    <row r="223" spans="1:11" s="74" customFormat="1" ht="12.75">
      <c r="A223" s="2"/>
      <c r="B223" s="2"/>
      <c r="H223" s="85"/>
      <c r="J223" s="85"/>
      <c r="K223" s="85"/>
    </row>
    <row r="224" spans="1:11" s="74" customFormat="1" ht="12.75">
      <c r="A224" s="2"/>
      <c r="B224" s="2"/>
      <c r="H224" s="85"/>
      <c r="J224" s="85"/>
      <c r="K224" s="85"/>
    </row>
    <row r="225" spans="1:11" s="74" customFormat="1" ht="12.75">
      <c r="A225" s="2"/>
      <c r="B225" s="2"/>
      <c r="H225" s="85"/>
      <c r="J225" s="85"/>
      <c r="K225" s="85"/>
    </row>
    <row r="226" spans="1:11" s="74" customFormat="1" ht="12.75">
      <c r="A226" s="2"/>
      <c r="B226" s="2"/>
      <c r="H226" s="85"/>
      <c r="J226" s="85"/>
      <c r="K226" s="85"/>
    </row>
    <row r="227" spans="1:11" s="74" customFormat="1" ht="12.75">
      <c r="A227" s="2"/>
      <c r="B227" s="2"/>
      <c r="H227" s="85"/>
      <c r="J227" s="85"/>
      <c r="K227" s="85"/>
    </row>
    <row r="228" spans="1:11" s="74" customFormat="1" ht="12.75">
      <c r="A228" s="2"/>
      <c r="B228" s="2"/>
      <c r="H228" s="85"/>
      <c r="J228" s="85"/>
      <c r="K228" s="85"/>
    </row>
    <row r="229" spans="1:11" s="74" customFormat="1" ht="12.75">
      <c r="A229" s="2"/>
      <c r="B229" s="2"/>
      <c r="H229" s="85"/>
      <c r="J229" s="85"/>
      <c r="K229" s="85"/>
    </row>
    <row r="230" spans="1:11" s="74" customFormat="1" ht="12.75">
      <c r="A230" s="2"/>
      <c r="B230" s="2"/>
      <c r="H230" s="85"/>
      <c r="J230" s="85"/>
      <c r="K230" s="85"/>
    </row>
    <row r="231" spans="1:11" s="74" customFormat="1" ht="12.75">
      <c r="A231" s="2"/>
      <c r="B231" s="2"/>
      <c r="H231" s="85"/>
      <c r="J231" s="85"/>
      <c r="K231" s="85"/>
    </row>
    <row r="232" spans="1:11" s="74" customFormat="1" ht="12.75">
      <c r="A232" s="2"/>
      <c r="B232" s="2"/>
      <c r="H232" s="85"/>
      <c r="J232" s="85"/>
      <c r="K232" s="85"/>
    </row>
    <row r="233" spans="1:11" s="74" customFormat="1" ht="12.75">
      <c r="A233" s="2"/>
      <c r="B233" s="2"/>
      <c r="H233" s="85"/>
      <c r="J233" s="85"/>
      <c r="K233" s="85"/>
    </row>
    <row r="234" spans="2:14" ht="12.75">
      <c r="B234" s="1"/>
      <c r="C234" s="4"/>
      <c r="D234" s="4"/>
      <c r="E234" s="4"/>
      <c r="F234" s="4"/>
      <c r="G234" s="4"/>
      <c r="H234" s="86"/>
      <c r="I234" s="4"/>
      <c r="J234" s="86"/>
      <c r="K234" s="86"/>
      <c r="L234" s="4"/>
      <c r="M234" s="4"/>
      <c r="N234" s="4"/>
    </row>
    <row r="235" spans="2:14" ht="12.75">
      <c r="B235" s="1"/>
      <c r="C235" s="4"/>
      <c r="D235" s="4"/>
      <c r="E235" s="4"/>
      <c r="F235" s="4"/>
      <c r="G235" s="4"/>
      <c r="H235" s="86"/>
      <c r="I235" s="4"/>
      <c r="J235" s="86"/>
      <c r="K235" s="86"/>
      <c r="L235" s="4"/>
      <c r="M235" s="4"/>
      <c r="N235" s="4"/>
    </row>
    <row r="236" spans="2:14" ht="12.75">
      <c r="B236" s="1"/>
      <c r="C236" s="4"/>
      <c r="D236" s="4"/>
      <c r="E236" s="4"/>
      <c r="F236" s="4"/>
      <c r="G236" s="4"/>
      <c r="H236" s="86"/>
      <c r="I236" s="4"/>
      <c r="J236" s="86"/>
      <c r="K236" s="86"/>
      <c r="L236" s="4"/>
      <c r="M236" s="4"/>
      <c r="N236" s="4"/>
    </row>
    <row r="237" spans="2:14" ht="12.75">
      <c r="B237" s="1"/>
      <c r="C237" s="4"/>
      <c r="D237" s="4"/>
      <c r="E237" s="4"/>
      <c r="F237" s="4"/>
      <c r="G237" s="4"/>
      <c r="H237" s="86"/>
      <c r="I237" s="4"/>
      <c r="J237" s="86"/>
      <c r="K237" s="86"/>
      <c r="L237" s="4"/>
      <c r="M237" s="4"/>
      <c r="N237" s="4"/>
    </row>
    <row r="238" spans="2:14" ht="12.75">
      <c r="B238" s="1"/>
      <c r="C238" s="4"/>
      <c r="D238" s="4"/>
      <c r="E238" s="4"/>
      <c r="F238" s="4"/>
      <c r="G238" s="4"/>
      <c r="H238" s="86"/>
      <c r="I238" s="4"/>
      <c r="J238" s="86"/>
      <c r="K238" s="86"/>
      <c r="L238" s="4"/>
      <c r="M238" s="4"/>
      <c r="N238" s="4"/>
    </row>
    <row r="239" spans="2:14" ht="12.75">
      <c r="B239" s="1"/>
      <c r="C239" s="4"/>
      <c r="D239" s="4"/>
      <c r="E239" s="4"/>
      <c r="F239" s="4"/>
      <c r="G239" s="4"/>
      <c r="H239" s="86"/>
      <c r="I239" s="4"/>
      <c r="J239" s="86"/>
      <c r="K239" s="86"/>
      <c r="L239" s="4"/>
      <c r="M239" s="4"/>
      <c r="N239" s="4"/>
    </row>
    <row r="240" spans="2:14" ht="12.75">
      <c r="B240" s="1"/>
      <c r="C240" s="4"/>
      <c r="D240" s="4"/>
      <c r="E240" s="4"/>
      <c r="F240" s="4"/>
      <c r="G240" s="4"/>
      <c r="H240" s="86"/>
      <c r="I240" s="4"/>
      <c r="J240" s="86"/>
      <c r="K240" s="86"/>
      <c r="L240" s="4"/>
      <c r="M240" s="4"/>
      <c r="N240" s="4"/>
    </row>
    <row r="241" spans="2:14" ht="12.75">
      <c r="B241" s="1"/>
      <c r="C241" s="4"/>
      <c r="D241" s="4"/>
      <c r="E241" s="4"/>
      <c r="F241" s="4"/>
      <c r="G241" s="4"/>
      <c r="H241" s="86"/>
      <c r="I241" s="4"/>
      <c r="J241" s="86"/>
      <c r="K241" s="86"/>
      <c r="L241" s="4"/>
      <c r="M241" s="4"/>
      <c r="N241" s="4"/>
    </row>
    <row r="242" spans="2:14" ht="12.75">
      <c r="B242" s="1"/>
      <c r="C242" s="4"/>
      <c r="D242" s="4"/>
      <c r="E242" s="4"/>
      <c r="F242" s="4"/>
      <c r="G242" s="4"/>
      <c r="H242" s="86"/>
      <c r="I242" s="4"/>
      <c r="J242" s="86"/>
      <c r="K242" s="86"/>
      <c r="L242" s="4"/>
      <c r="M242" s="4"/>
      <c r="N242" s="4"/>
    </row>
    <row r="243" spans="2:14" ht="12.75">
      <c r="B243" s="1"/>
      <c r="C243" s="4"/>
      <c r="D243" s="4"/>
      <c r="E243" s="4"/>
      <c r="F243" s="4"/>
      <c r="G243" s="4"/>
      <c r="H243" s="86"/>
      <c r="I243" s="4"/>
      <c r="J243" s="86"/>
      <c r="K243" s="86"/>
      <c r="L243" s="4"/>
      <c r="M243" s="4"/>
      <c r="N243" s="4"/>
    </row>
    <row r="244" spans="2:14" ht="12.75">
      <c r="B244" s="1"/>
      <c r="C244" s="4"/>
      <c r="D244" s="4"/>
      <c r="E244" s="4"/>
      <c r="F244" s="4"/>
      <c r="G244" s="4"/>
      <c r="H244" s="86"/>
      <c r="I244" s="4"/>
      <c r="J244" s="86"/>
      <c r="K244" s="86"/>
      <c r="L244" s="4"/>
      <c r="M244" s="4"/>
      <c r="N244" s="4"/>
    </row>
    <row r="245" spans="2:14" ht="12.75">
      <c r="B245" s="1"/>
      <c r="C245" s="4"/>
      <c r="D245" s="4"/>
      <c r="E245" s="4"/>
      <c r="F245" s="4"/>
      <c r="G245" s="4"/>
      <c r="H245" s="86"/>
      <c r="I245" s="4"/>
      <c r="J245" s="86"/>
      <c r="K245" s="86"/>
      <c r="L245" s="4"/>
      <c r="M245" s="4"/>
      <c r="N245" s="4"/>
    </row>
    <row r="246" spans="2:14" ht="12.75">
      <c r="B246" s="1"/>
      <c r="C246" s="4"/>
      <c r="D246" s="4"/>
      <c r="E246" s="4"/>
      <c r="F246" s="4"/>
      <c r="G246" s="4"/>
      <c r="H246" s="86"/>
      <c r="I246" s="4"/>
      <c r="J246" s="86"/>
      <c r="K246" s="86"/>
      <c r="L246" s="4"/>
      <c r="M246" s="4"/>
      <c r="N246" s="4"/>
    </row>
    <row r="247" spans="2:14" ht="12.75">
      <c r="B247" s="1"/>
      <c r="C247" s="4"/>
      <c r="D247" s="4"/>
      <c r="E247" s="4"/>
      <c r="F247" s="4"/>
      <c r="G247" s="4"/>
      <c r="H247" s="86"/>
      <c r="I247" s="4"/>
      <c r="J247" s="86"/>
      <c r="K247" s="86"/>
      <c r="L247" s="4"/>
      <c r="M247" s="4"/>
      <c r="N247" s="4"/>
    </row>
    <row r="248" spans="2:14" ht="12.75">
      <c r="B248" s="1"/>
      <c r="C248" s="4"/>
      <c r="D248" s="4"/>
      <c r="E248" s="4"/>
      <c r="F248" s="4"/>
      <c r="G248" s="4"/>
      <c r="H248" s="86"/>
      <c r="I248" s="4"/>
      <c r="J248" s="86"/>
      <c r="K248" s="86"/>
      <c r="L248" s="4"/>
      <c r="M248" s="4"/>
      <c r="N248" s="4"/>
    </row>
    <row r="249" spans="2:14" ht="12.75">
      <c r="B249" s="1"/>
      <c r="C249" s="4"/>
      <c r="D249" s="4"/>
      <c r="E249" s="4"/>
      <c r="F249" s="4"/>
      <c r="G249" s="4"/>
      <c r="H249" s="86"/>
      <c r="I249" s="4"/>
      <c r="J249" s="86"/>
      <c r="K249" s="86"/>
      <c r="L249" s="4"/>
      <c r="M249" s="4"/>
      <c r="N249" s="4"/>
    </row>
    <row r="250" spans="2:14" ht="12.75">
      <c r="B250" s="1"/>
      <c r="C250" s="4"/>
      <c r="D250" s="4"/>
      <c r="E250" s="4"/>
      <c r="F250" s="4"/>
      <c r="G250" s="4"/>
      <c r="H250" s="86"/>
      <c r="I250" s="4"/>
      <c r="J250" s="86"/>
      <c r="K250" s="86"/>
      <c r="L250" s="4"/>
      <c r="M250" s="4"/>
      <c r="N250" s="4"/>
    </row>
    <row r="251" spans="2:14" ht="12.75">
      <c r="B251" s="1"/>
      <c r="C251" s="4"/>
      <c r="D251" s="4"/>
      <c r="E251" s="4"/>
      <c r="F251" s="4"/>
      <c r="G251" s="4"/>
      <c r="H251" s="86"/>
      <c r="I251" s="4"/>
      <c r="J251" s="86"/>
      <c r="K251" s="86"/>
      <c r="L251" s="4"/>
      <c r="M251" s="4"/>
      <c r="N251" s="4"/>
    </row>
    <row r="252" spans="2:14" ht="12.75">
      <c r="B252" s="1"/>
      <c r="C252" s="4"/>
      <c r="D252" s="4"/>
      <c r="E252" s="4"/>
      <c r="F252" s="4"/>
      <c r="G252" s="4"/>
      <c r="H252" s="86"/>
      <c r="I252" s="4"/>
      <c r="J252" s="86"/>
      <c r="K252" s="86"/>
      <c r="L252" s="4"/>
      <c r="M252" s="4"/>
      <c r="N252" s="4"/>
    </row>
    <row r="253" spans="2:14" ht="12.75">
      <c r="B253" s="1"/>
      <c r="C253" s="4"/>
      <c r="D253" s="4"/>
      <c r="E253" s="4"/>
      <c r="F253" s="4"/>
      <c r="G253" s="4"/>
      <c r="H253" s="86"/>
      <c r="I253" s="4"/>
      <c r="J253" s="86"/>
      <c r="K253" s="86"/>
      <c r="L253" s="4"/>
      <c r="M253" s="4"/>
      <c r="N253" s="4"/>
    </row>
  </sheetData>
  <sheetProtection/>
  <mergeCells count="94">
    <mergeCell ref="A1:L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IP1:IV1"/>
    <mergeCell ref="A2:L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GL2:GS2"/>
    <mergeCell ref="GT2:HA2"/>
    <mergeCell ref="HB2:HI2"/>
    <mergeCell ref="HJ2:HQ2"/>
    <mergeCell ref="HR2:HY2"/>
    <mergeCell ref="HZ2:IG2"/>
    <mergeCell ref="IH2:IO2"/>
    <mergeCell ref="IP2:IV2"/>
    <mergeCell ref="A3:L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FN3:FU3"/>
    <mergeCell ref="FV3:GC3"/>
    <mergeCell ref="GD3:GK3"/>
    <mergeCell ref="GL3:GS3"/>
    <mergeCell ref="DB3:DI3"/>
    <mergeCell ref="DJ3:DQ3"/>
    <mergeCell ref="DR3:DY3"/>
    <mergeCell ref="DZ3:EG3"/>
    <mergeCell ref="EH3:EO3"/>
    <mergeCell ref="EP3:EW3"/>
    <mergeCell ref="IP3:IV3"/>
    <mergeCell ref="A7:L7"/>
    <mergeCell ref="GT3:HA3"/>
    <mergeCell ref="HB3:HI3"/>
    <mergeCell ref="HJ3:HQ3"/>
    <mergeCell ref="HR3:HY3"/>
    <mergeCell ref="HZ3:IG3"/>
    <mergeCell ref="IH3:IO3"/>
    <mergeCell ref="EX3:FE3"/>
    <mergeCell ref="FF3:FM3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tabSelected="1" view="pageBreakPreview" zoomScale="170" zoomScaleSheetLayoutView="170" workbookViewId="0" topLeftCell="A5">
      <selection activeCell="B9" sqref="B9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customWidth="1"/>
    <col min="4" max="4" width="7.421875" style="3" customWidth="1"/>
    <col min="5" max="5" width="10.421875" style="3" customWidth="1"/>
    <col min="6" max="6" width="5.281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00390625" style="87" hidden="1" customWidth="1"/>
    <col min="11" max="11" width="11.57421875" style="11" customWidth="1"/>
    <col min="12" max="13" width="9.140625" style="1" customWidth="1"/>
    <col min="14" max="16384" width="9.140625" style="4" customWidth="1"/>
  </cols>
  <sheetData>
    <row r="1" spans="2:11" ht="16.5" customHeight="1" hidden="1">
      <c r="B1" s="157"/>
      <c r="F1" s="93"/>
      <c r="G1" s="159"/>
      <c r="H1" s="160"/>
      <c r="I1" s="159"/>
      <c r="J1" s="160"/>
      <c r="K1" s="159"/>
    </row>
    <row r="2" spans="4:11" ht="12" customHeight="1" hidden="1">
      <c r="D2" s="158"/>
      <c r="E2" s="158"/>
      <c r="F2" s="161"/>
      <c r="G2" s="159"/>
      <c r="H2" s="160"/>
      <c r="I2" s="159"/>
      <c r="J2" s="160"/>
      <c r="K2" s="159"/>
    </row>
    <row r="3" spans="4:11" ht="12.75" customHeight="1" hidden="1">
      <c r="D3" s="158"/>
      <c r="F3" s="161"/>
      <c r="G3" s="159"/>
      <c r="H3" s="160"/>
      <c r="I3" s="159"/>
      <c r="J3" s="160"/>
      <c r="K3" s="159"/>
    </row>
    <row r="4" spans="6:11" ht="17.25" customHeight="1" hidden="1">
      <c r="F4" s="161"/>
      <c r="G4" s="159"/>
      <c r="H4" s="160"/>
      <c r="I4" s="159"/>
      <c r="J4" s="160"/>
      <c r="K4" s="159"/>
    </row>
    <row r="5" spans="1:11" ht="17.25" customHeight="1">
      <c r="A5" s="1" t="s">
        <v>235</v>
      </c>
      <c r="D5" s="176"/>
      <c r="E5" s="176"/>
      <c r="F5" s="176" t="s">
        <v>312</v>
      </c>
      <c r="G5" s="176" t="s">
        <v>95</v>
      </c>
      <c r="H5" s="177"/>
      <c r="I5" s="176"/>
      <c r="J5" s="177"/>
      <c r="K5" s="176"/>
    </row>
    <row r="6" spans="4:11" ht="17.25" customHeight="1">
      <c r="D6" s="176"/>
      <c r="E6" s="176" t="s">
        <v>95</v>
      </c>
      <c r="F6" s="176"/>
      <c r="G6" s="176" t="s">
        <v>118</v>
      </c>
      <c r="H6" s="177"/>
      <c r="I6" s="176"/>
      <c r="J6" s="177"/>
      <c r="K6" s="176"/>
    </row>
    <row r="7" spans="4:11" ht="17.25" customHeight="1">
      <c r="D7" s="184" t="s">
        <v>313</v>
      </c>
      <c r="E7" s="184"/>
      <c r="F7" s="184"/>
      <c r="G7" s="184"/>
      <c r="H7" s="185"/>
      <c r="I7" s="184"/>
      <c r="J7" s="185"/>
      <c r="K7" s="184"/>
    </row>
    <row r="8" spans="1:13" s="91" customFormat="1" ht="17.25" customHeight="1">
      <c r="A8" s="146"/>
      <c r="B8" s="108"/>
      <c r="C8" s="88"/>
      <c r="D8" s="89"/>
      <c r="E8" s="89"/>
      <c r="F8" s="89" t="s">
        <v>297</v>
      </c>
      <c r="G8" s="89" t="s">
        <v>95</v>
      </c>
      <c r="H8" s="90"/>
      <c r="I8" s="89"/>
      <c r="J8" s="90"/>
      <c r="K8" s="89"/>
      <c r="L8" s="88"/>
      <c r="M8" s="88"/>
    </row>
    <row r="9" spans="1:13" s="91" customFormat="1" ht="13.5" customHeight="1">
      <c r="A9" s="92"/>
      <c r="B9" s="2"/>
      <c r="C9" s="88"/>
      <c r="D9" s="89"/>
      <c r="E9" s="89" t="s">
        <v>95</v>
      </c>
      <c r="F9" s="89"/>
      <c r="G9" s="89" t="s">
        <v>118</v>
      </c>
      <c r="H9" s="90"/>
      <c r="I9" s="89"/>
      <c r="J9" s="90"/>
      <c r="K9" s="89"/>
      <c r="L9" s="88"/>
      <c r="M9" s="88"/>
    </row>
    <row r="10" spans="1:13" s="91" customFormat="1" ht="15" customHeight="1">
      <c r="A10" s="146"/>
      <c r="B10" s="157"/>
      <c r="C10" s="88"/>
      <c r="D10" s="89" t="s">
        <v>298</v>
      </c>
      <c r="E10" s="89"/>
      <c r="F10" s="89"/>
      <c r="G10" s="93"/>
      <c r="H10" s="90"/>
      <c r="I10" s="93"/>
      <c r="J10" s="90"/>
      <c r="K10" s="93"/>
      <c r="L10" s="88"/>
      <c r="M10" s="88"/>
    </row>
    <row r="11" spans="1:11" ht="46.5" customHeight="1">
      <c r="A11" s="182" t="s">
        <v>264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3" s="9" customFormat="1" ht="33.75">
      <c r="A12" s="5" t="s">
        <v>0</v>
      </c>
      <c r="B12" s="5" t="s">
        <v>1</v>
      </c>
      <c r="C12" s="6" t="s">
        <v>43</v>
      </c>
      <c r="D12" s="14" t="s">
        <v>44</v>
      </c>
      <c r="E12" s="6" t="s">
        <v>2</v>
      </c>
      <c r="F12" s="6" t="s">
        <v>3</v>
      </c>
      <c r="G12" s="7" t="s">
        <v>45</v>
      </c>
      <c r="H12" s="75"/>
      <c r="I12" s="7" t="s">
        <v>45</v>
      </c>
      <c r="J12" s="75"/>
      <c r="K12" s="7" t="s">
        <v>45</v>
      </c>
      <c r="L12" s="8"/>
      <c r="M12" s="8"/>
    </row>
    <row r="13" spans="1:13" s="9" customFormat="1" ht="12.75" hidden="1">
      <c r="A13" s="24"/>
      <c r="B13" s="12"/>
      <c r="C13" s="21"/>
      <c r="D13" s="25"/>
      <c r="E13" s="6"/>
      <c r="F13" s="6"/>
      <c r="G13" s="20" t="e">
        <f>G16+G19+G29+G41+G50+#REF!</f>
        <v>#REF!</v>
      </c>
      <c r="H13" s="75"/>
      <c r="I13" s="20" t="e">
        <f>I16+I19+I29+I41+I50+#REF!</f>
        <v>#REF!</v>
      </c>
      <c r="J13" s="75"/>
      <c r="K13" s="20"/>
      <c r="L13" s="8"/>
      <c r="M13" s="8"/>
    </row>
    <row r="14" spans="1:13" s="9" customFormat="1" ht="15.75">
      <c r="A14" s="24"/>
      <c r="B14" s="135" t="s">
        <v>228</v>
      </c>
      <c r="C14" s="21">
        <v>970</v>
      </c>
      <c r="D14" s="25"/>
      <c r="E14" s="6"/>
      <c r="F14" s="6"/>
      <c r="G14" s="20"/>
      <c r="H14" s="75"/>
      <c r="I14" s="20"/>
      <c r="J14" s="75"/>
      <c r="K14" s="20">
        <f>SUM(K16,K19)</f>
        <v>3858.8</v>
      </c>
      <c r="L14" s="8"/>
      <c r="M14" s="8"/>
    </row>
    <row r="15" spans="1:13" s="9" customFormat="1" ht="12.75">
      <c r="A15" s="24" t="s">
        <v>229</v>
      </c>
      <c r="B15" s="12" t="s">
        <v>41</v>
      </c>
      <c r="C15" s="21">
        <v>970</v>
      </c>
      <c r="D15" s="25" t="s">
        <v>243</v>
      </c>
      <c r="E15" s="6"/>
      <c r="F15" s="6"/>
      <c r="G15" s="20" t="e">
        <f>G18+G21+G31+G43+G52+#REF!</f>
        <v>#REF!</v>
      </c>
      <c r="H15" s="75"/>
      <c r="I15" s="20" t="e">
        <f>I18+I21+I31+I43+I52+#REF!</f>
        <v>#REF!</v>
      </c>
      <c r="J15" s="75"/>
      <c r="K15" s="20">
        <f>SUM(K16,K19)</f>
        <v>3858.8</v>
      </c>
      <c r="L15" s="8"/>
      <c r="M15" s="8"/>
    </row>
    <row r="16" spans="1:13" s="30" customFormat="1" ht="24">
      <c r="A16" s="17" t="s">
        <v>5</v>
      </c>
      <c r="B16" s="26" t="s">
        <v>110</v>
      </c>
      <c r="C16" s="27">
        <v>970</v>
      </c>
      <c r="D16" s="27" t="s">
        <v>6</v>
      </c>
      <c r="E16" s="27"/>
      <c r="F16" s="27"/>
      <c r="G16" s="28">
        <f>G17</f>
        <v>914.6</v>
      </c>
      <c r="H16" s="76"/>
      <c r="I16" s="28">
        <f>I17</f>
        <v>982.7</v>
      </c>
      <c r="J16" s="76"/>
      <c r="K16" s="28">
        <f>K17</f>
        <v>1195.6</v>
      </c>
      <c r="L16" s="29"/>
      <c r="M16" s="29"/>
    </row>
    <row r="17" spans="1:13" s="34" customFormat="1" ht="12.75">
      <c r="A17" s="15" t="s">
        <v>7</v>
      </c>
      <c r="B17" s="15" t="s">
        <v>111</v>
      </c>
      <c r="C17" s="31">
        <v>970</v>
      </c>
      <c r="D17" s="31" t="s">
        <v>6</v>
      </c>
      <c r="E17" s="25" t="s">
        <v>281</v>
      </c>
      <c r="F17" s="31"/>
      <c r="G17" s="32">
        <f>G18</f>
        <v>914.6</v>
      </c>
      <c r="H17" s="77"/>
      <c r="I17" s="32">
        <f>I18</f>
        <v>982.7</v>
      </c>
      <c r="J17" s="77"/>
      <c r="K17" s="32">
        <f>K18</f>
        <v>1195.6</v>
      </c>
      <c r="L17" s="33"/>
      <c r="M17" s="33"/>
    </row>
    <row r="18" spans="1:13" s="39" customFormat="1" ht="36">
      <c r="A18" s="10" t="s">
        <v>121</v>
      </c>
      <c r="B18" s="10" t="s">
        <v>244</v>
      </c>
      <c r="C18" s="35">
        <v>970</v>
      </c>
      <c r="D18" s="35" t="s">
        <v>6</v>
      </c>
      <c r="E18" s="43" t="s">
        <v>281</v>
      </c>
      <c r="F18" s="35">
        <v>100</v>
      </c>
      <c r="G18" s="36">
        <v>914.6</v>
      </c>
      <c r="H18" s="78">
        <v>-74</v>
      </c>
      <c r="I18" s="36">
        <v>982.7</v>
      </c>
      <c r="J18" s="78">
        <v>-29.2</v>
      </c>
      <c r="K18" s="36">
        <v>1195.6</v>
      </c>
      <c r="L18" s="37"/>
      <c r="M18" s="38"/>
    </row>
    <row r="19" spans="1:13" s="41" customFormat="1" ht="36">
      <c r="A19" s="17" t="s">
        <v>9</v>
      </c>
      <c r="B19" s="17" t="s">
        <v>190</v>
      </c>
      <c r="C19" s="27">
        <v>970</v>
      </c>
      <c r="D19" s="27" t="s">
        <v>10</v>
      </c>
      <c r="E19" s="27"/>
      <c r="F19" s="27"/>
      <c r="G19" s="28">
        <f>G20+G23</f>
        <v>2870.6000000000004</v>
      </c>
      <c r="H19" s="76"/>
      <c r="I19" s="28">
        <f>I20+I23</f>
        <v>3084.4</v>
      </c>
      <c r="J19" s="76"/>
      <c r="K19" s="28">
        <f>K20+K23+K25</f>
        <v>2663.2000000000003</v>
      </c>
      <c r="L19" s="40"/>
      <c r="M19" s="40"/>
    </row>
    <row r="20" spans="1:13" s="34" customFormat="1" ht="12.75">
      <c r="A20" s="15" t="s">
        <v>11</v>
      </c>
      <c r="B20" s="15" t="s">
        <v>119</v>
      </c>
      <c r="C20" s="31">
        <v>970</v>
      </c>
      <c r="D20" s="31" t="s">
        <v>10</v>
      </c>
      <c r="E20" s="25" t="s">
        <v>283</v>
      </c>
      <c r="F20" s="31"/>
      <c r="G20" s="32">
        <f>G21</f>
        <v>2780.3</v>
      </c>
      <c r="H20" s="77"/>
      <c r="I20" s="32">
        <f>I21</f>
        <v>2987.4</v>
      </c>
      <c r="J20" s="77"/>
      <c r="K20" s="32">
        <f>K22+K21</f>
        <v>2438.3</v>
      </c>
      <c r="L20" s="33"/>
      <c r="M20" s="107"/>
    </row>
    <row r="21" spans="1:13" s="44" customFormat="1" ht="36">
      <c r="A21" s="18" t="s">
        <v>122</v>
      </c>
      <c r="B21" s="10" t="s">
        <v>244</v>
      </c>
      <c r="C21" s="42">
        <v>970</v>
      </c>
      <c r="D21" s="42" t="s">
        <v>10</v>
      </c>
      <c r="E21" s="43" t="s">
        <v>283</v>
      </c>
      <c r="F21" s="42">
        <v>100</v>
      </c>
      <c r="G21" s="36">
        <v>2780.3</v>
      </c>
      <c r="H21" s="79"/>
      <c r="I21" s="36">
        <v>2987.4</v>
      </c>
      <c r="J21" s="79">
        <v>25.3</v>
      </c>
      <c r="K21" s="36">
        <v>2428.3</v>
      </c>
      <c r="L21" s="33"/>
      <c r="M21" s="33"/>
    </row>
    <row r="22" spans="1:13" s="44" customFormat="1" ht="12.75">
      <c r="A22" s="18" t="s">
        <v>309</v>
      </c>
      <c r="B22" s="10" t="s">
        <v>217</v>
      </c>
      <c r="C22" s="42">
        <v>970</v>
      </c>
      <c r="D22" s="42">
        <v>103</v>
      </c>
      <c r="E22" s="43" t="s">
        <v>283</v>
      </c>
      <c r="F22" s="42">
        <v>800</v>
      </c>
      <c r="G22" s="36"/>
      <c r="H22" s="79"/>
      <c r="I22" s="36"/>
      <c r="J22" s="79"/>
      <c r="K22" s="36">
        <v>10</v>
      </c>
      <c r="L22" s="33"/>
      <c r="M22" s="33"/>
    </row>
    <row r="23" spans="1:13" s="34" customFormat="1" ht="24">
      <c r="A23" s="15" t="s">
        <v>47</v>
      </c>
      <c r="B23" s="15" t="s">
        <v>141</v>
      </c>
      <c r="C23" s="31">
        <v>970</v>
      </c>
      <c r="D23" s="31" t="s">
        <v>10</v>
      </c>
      <c r="E23" s="25" t="s">
        <v>282</v>
      </c>
      <c r="F23" s="31"/>
      <c r="G23" s="32">
        <f>G24</f>
        <v>90.3</v>
      </c>
      <c r="H23" s="77"/>
      <c r="I23" s="32">
        <f>I24</f>
        <v>97</v>
      </c>
      <c r="J23" s="77"/>
      <c r="K23" s="32">
        <f>K24</f>
        <v>152.9</v>
      </c>
      <c r="L23" s="33"/>
      <c r="M23" s="33"/>
    </row>
    <row r="24" spans="1:13" s="47" customFormat="1" ht="36">
      <c r="A24" s="13" t="s">
        <v>123</v>
      </c>
      <c r="B24" s="10" t="s">
        <v>244</v>
      </c>
      <c r="C24" s="45">
        <v>970</v>
      </c>
      <c r="D24" s="45" t="s">
        <v>10</v>
      </c>
      <c r="E24" s="53" t="s">
        <v>282</v>
      </c>
      <c r="F24" s="45">
        <v>100</v>
      </c>
      <c r="G24" s="36">
        <v>90.3</v>
      </c>
      <c r="H24" s="80"/>
      <c r="I24" s="36">
        <v>97</v>
      </c>
      <c r="J24" s="80"/>
      <c r="K24" s="36">
        <v>152.9</v>
      </c>
      <c r="L24" s="46"/>
      <c r="M24" s="46"/>
    </row>
    <row r="25" spans="1:13" s="47" customFormat="1" ht="24">
      <c r="A25" s="12" t="s">
        <v>265</v>
      </c>
      <c r="B25" s="15" t="s">
        <v>144</v>
      </c>
      <c r="C25" s="60">
        <v>970</v>
      </c>
      <c r="D25" s="25" t="s">
        <v>10</v>
      </c>
      <c r="E25" s="126" t="s">
        <v>284</v>
      </c>
      <c r="F25" s="121"/>
      <c r="G25" s="32">
        <f>G26</f>
        <v>60</v>
      </c>
      <c r="H25" s="77"/>
      <c r="I25" s="32">
        <f>I26</f>
        <v>60</v>
      </c>
      <c r="J25" s="77"/>
      <c r="K25" s="32">
        <f>K26</f>
        <v>72</v>
      </c>
      <c r="L25" s="46"/>
      <c r="M25" s="46"/>
    </row>
    <row r="26" spans="1:13" s="47" customFormat="1" ht="12.75">
      <c r="A26" s="13" t="s">
        <v>266</v>
      </c>
      <c r="B26" s="10" t="s">
        <v>217</v>
      </c>
      <c r="C26" s="45">
        <v>970</v>
      </c>
      <c r="D26" s="43" t="s">
        <v>10</v>
      </c>
      <c r="E26" s="168" t="s">
        <v>284</v>
      </c>
      <c r="F26" s="118">
        <v>800</v>
      </c>
      <c r="G26" s="36">
        <v>60</v>
      </c>
      <c r="H26" s="80"/>
      <c r="I26" s="36">
        <v>60</v>
      </c>
      <c r="J26" s="80"/>
      <c r="K26" s="36">
        <v>72</v>
      </c>
      <c r="L26" s="46"/>
      <c r="M26" s="46"/>
    </row>
    <row r="27" spans="1:13" s="47" customFormat="1" ht="15.75">
      <c r="A27" s="13"/>
      <c r="B27" s="19" t="s">
        <v>42</v>
      </c>
      <c r="C27" s="60">
        <v>923</v>
      </c>
      <c r="D27" s="45"/>
      <c r="E27" s="53"/>
      <c r="F27" s="45"/>
      <c r="G27" s="36"/>
      <c r="H27" s="80"/>
      <c r="I27" s="36"/>
      <c r="J27" s="80"/>
      <c r="K27" s="36">
        <f>SUM(K29,K41,K50,K63,K67,K74,K99,K108,K112,K124,K128)</f>
        <v>85320.3</v>
      </c>
      <c r="L27" s="46"/>
      <c r="M27" s="46"/>
    </row>
    <row r="28" spans="1:13" s="47" customFormat="1" ht="12.75">
      <c r="A28" s="24" t="s">
        <v>229</v>
      </c>
      <c r="B28" s="12" t="s">
        <v>41</v>
      </c>
      <c r="C28" s="21">
        <v>923</v>
      </c>
      <c r="D28" s="25" t="s">
        <v>243</v>
      </c>
      <c r="E28" s="53"/>
      <c r="F28" s="45"/>
      <c r="G28" s="36"/>
      <c r="H28" s="80"/>
      <c r="I28" s="36"/>
      <c r="J28" s="80"/>
      <c r="K28" s="36">
        <f>SUM(K29,K41,K50)</f>
        <v>17528.8</v>
      </c>
      <c r="L28" s="46"/>
      <c r="M28" s="46"/>
    </row>
    <row r="29" spans="1:14" s="41" customFormat="1" ht="37.5" customHeight="1">
      <c r="A29" s="48" t="s">
        <v>52</v>
      </c>
      <c r="B29" s="17" t="s">
        <v>155</v>
      </c>
      <c r="C29" s="27">
        <v>923</v>
      </c>
      <c r="D29" s="27" t="s">
        <v>13</v>
      </c>
      <c r="E29" s="27"/>
      <c r="F29" s="27"/>
      <c r="G29" s="28" t="e">
        <f>G30+G32+G36+#REF!</f>
        <v>#REF!</v>
      </c>
      <c r="H29" s="76"/>
      <c r="I29" s="28" t="e">
        <f>I30+I32+I36+#REF!</f>
        <v>#REF!</v>
      </c>
      <c r="J29" s="76"/>
      <c r="K29" s="28">
        <f>K30+K32+K36+K38</f>
        <v>17023.8</v>
      </c>
      <c r="L29" s="40"/>
      <c r="M29" s="40"/>
      <c r="N29" s="47"/>
    </row>
    <row r="30" spans="1:13" s="34" customFormat="1" ht="12.75">
      <c r="A30" s="49" t="s">
        <v>53</v>
      </c>
      <c r="B30" s="15" t="s">
        <v>112</v>
      </c>
      <c r="C30" s="31" t="s">
        <v>4</v>
      </c>
      <c r="D30" s="31" t="s">
        <v>13</v>
      </c>
      <c r="E30" s="25" t="s">
        <v>285</v>
      </c>
      <c r="F30" s="31"/>
      <c r="G30" s="32">
        <f>G31</f>
        <v>914.6</v>
      </c>
      <c r="H30" s="77"/>
      <c r="I30" s="32">
        <f>I31</f>
        <v>982.7</v>
      </c>
      <c r="J30" s="77"/>
      <c r="K30" s="32">
        <f>K31</f>
        <v>1195.6</v>
      </c>
      <c r="L30" s="33"/>
      <c r="M30" s="33"/>
    </row>
    <row r="31" spans="1:13" s="44" customFormat="1" ht="36">
      <c r="A31" s="18" t="s">
        <v>124</v>
      </c>
      <c r="B31" s="10" t="s">
        <v>244</v>
      </c>
      <c r="C31" s="42" t="s">
        <v>4</v>
      </c>
      <c r="D31" s="42" t="s">
        <v>13</v>
      </c>
      <c r="E31" s="43" t="s">
        <v>285</v>
      </c>
      <c r="F31" s="42">
        <v>100</v>
      </c>
      <c r="G31" s="36">
        <v>914.6</v>
      </c>
      <c r="H31" s="79"/>
      <c r="I31" s="36">
        <v>982.7</v>
      </c>
      <c r="J31" s="78">
        <v>-29.2</v>
      </c>
      <c r="K31" s="36">
        <v>1195.6</v>
      </c>
      <c r="L31" s="33"/>
      <c r="M31" s="33"/>
    </row>
    <row r="32" spans="1:13" s="34" customFormat="1" ht="24">
      <c r="A32" s="15" t="s">
        <v>54</v>
      </c>
      <c r="B32" s="15" t="s">
        <v>222</v>
      </c>
      <c r="C32" s="31" t="s">
        <v>4</v>
      </c>
      <c r="D32" s="31" t="s">
        <v>13</v>
      </c>
      <c r="E32" s="25" t="s">
        <v>286</v>
      </c>
      <c r="F32" s="31"/>
      <c r="G32" s="32">
        <f>G33</f>
        <v>6761.3</v>
      </c>
      <c r="H32" s="77"/>
      <c r="I32" s="32">
        <f>I33</f>
        <v>7078.3</v>
      </c>
      <c r="J32" s="77"/>
      <c r="K32" s="32">
        <f>K33+K34+K35</f>
        <v>13209.8</v>
      </c>
      <c r="L32" s="33"/>
      <c r="M32" s="33"/>
    </row>
    <row r="33" spans="1:13" s="34" customFormat="1" ht="36">
      <c r="A33" s="18" t="s">
        <v>125</v>
      </c>
      <c r="B33" s="10" t="s">
        <v>244</v>
      </c>
      <c r="C33" s="42" t="s">
        <v>4</v>
      </c>
      <c r="D33" s="42" t="s">
        <v>13</v>
      </c>
      <c r="E33" s="43" t="s">
        <v>286</v>
      </c>
      <c r="F33" s="42">
        <v>100</v>
      </c>
      <c r="G33" s="36">
        <v>6761.3</v>
      </c>
      <c r="H33" s="79"/>
      <c r="I33" s="36">
        <v>7078.3</v>
      </c>
      <c r="J33" s="79">
        <v>17.7</v>
      </c>
      <c r="K33" s="36">
        <v>9142.8</v>
      </c>
      <c r="L33" s="33"/>
      <c r="M33" s="33"/>
    </row>
    <row r="34" spans="1:13" s="34" customFormat="1" ht="12.75">
      <c r="A34" s="18" t="s">
        <v>269</v>
      </c>
      <c r="B34" s="18" t="s">
        <v>232</v>
      </c>
      <c r="C34" s="42" t="s">
        <v>4</v>
      </c>
      <c r="D34" s="42" t="s">
        <v>13</v>
      </c>
      <c r="E34" s="43" t="s">
        <v>286</v>
      </c>
      <c r="F34" s="125">
        <v>200</v>
      </c>
      <c r="G34" s="36">
        <v>2897.9</v>
      </c>
      <c r="H34" s="79">
        <v>307.7</v>
      </c>
      <c r="I34" s="36">
        <v>1854.6</v>
      </c>
      <c r="J34" s="79">
        <v>15.4</v>
      </c>
      <c r="K34" s="36">
        <v>3747</v>
      </c>
      <c r="L34" s="33"/>
      <c r="M34" s="33"/>
    </row>
    <row r="35" spans="1:13" s="34" customFormat="1" ht="12.75">
      <c r="A35" s="18" t="s">
        <v>310</v>
      </c>
      <c r="B35" s="10" t="s">
        <v>217</v>
      </c>
      <c r="C35" s="42">
        <v>923</v>
      </c>
      <c r="D35" s="42" t="s">
        <v>13</v>
      </c>
      <c r="E35" s="43" t="s">
        <v>286</v>
      </c>
      <c r="F35" s="125">
        <v>800</v>
      </c>
      <c r="G35" s="36"/>
      <c r="H35" s="79"/>
      <c r="I35" s="36"/>
      <c r="J35" s="79"/>
      <c r="K35" s="36">
        <v>320</v>
      </c>
      <c r="L35" s="33"/>
      <c r="M35" s="33"/>
    </row>
    <row r="36" spans="1:13" s="44" customFormat="1" ht="36">
      <c r="A36" s="15" t="s">
        <v>126</v>
      </c>
      <c r="B36" s="16" t="s">
        <v>258</v>
      </c>
      <c r="C36" s="25">
        <v>923</v>
      </c>
      <c r="D36" s="25" t="s">
        <v>13</v>
      </c>
      <c r="E36" s="25" t="s">
        <v>291</v>
      </c>
      <c r="F36" s="25"/>
      <c r="G36" s="32">
        <f>G37</f>
        <v>63.6</v>
      </c>
      <c r="H36" s="77"/>
      <c r="I36" s="32">
        <f>I37</f>
        <v>67</v>
      </c>
      <c r="J36" s="77"/>
      <c r="K36" s="32">
        <f>K37</f>
        <v>6</v>
      </c>
      <c r="L36" s="33"/>
      <c r="M36" s="33"/>
    </row>
    <row r="37" spans="1:13" s="47" customFormat="1" ht="12.75">
      <c r="A37" s="13" t="s">
        <v>127</v>
      </c>
      <c r="B37" s="18" t="s">
        <v>232</v>
      </c>
      <c r="C37" s="52">
        <v>923</v>
      </c>
      <c r="D37" s="52" t="s">
        <v>13</v>
      </c>
      <c r="E37" s="52" t="s">
        <v>291</v>
      </c>
      <c r="F37" s="53" t="s">
        <v>221</v>
      </c>
      <c r="G37" s="36">
        <v>63.6</v>
      </c>
      <c r="H37" s="80"/>
      <c r="I37" s="36">
        <v>67</v>
      </c>
      <c r="J37" s="80"/>
      <c r="K37" s="36">
        <v>6</v>
      </c>
      <c r="L37" s="46"/>
      <c r="M37" s="46"/>
    </row>
    <row r="38" spans="1:13" s="47" customFormat="1" ht="36">
      <c r="A38" s="117" t="s">
        <v>267</v>
      </c>
      <c r="B38" s="117" t="s">
        <v>262</v>
      </c>
      <c r="C38" s="121" t="s">
        <v>4</v>
      </c>
      <c r="D38" s="42" t="s">
        <v>13</v>
      </c>
      <c r="E38" s="126" t="s">
        <v>292</v>
      </c>
      <c r="F38" s="123"/>
      <c r="G38" s="165">
        <f>G39</f>
        <v>1840.8</v>
      </c>
      <c r="H38" s="166"/>
      <c r="I38" s="165">
        <f>I39</f>
        <v>1920.2</v>
      </c>
      <c r="J38" s="166"/>
      <c r="K38" s="165">
        <f>K39+K40</f>
        <v>2612.3999999999996</v>
      </c>
      <c r="L38" s="46"/>
      <c r="M38" s="46"/>
    </row>
    <row r="39" spans="1:13" s="47" customFormat="1" ht="36">
      <c r="A39" s="167" t="s">
        <v>268</v>
      </c>
      <c r="B39" s="115" t="s">
        <v>244</v>
      </c>
      <c r="C39" s="125" t="s">
        <v>4</v>
      </c>
      <c r="D39" s="42" t="s">
        <v>13</v>
      </c>
      <c r="E39" s="168" t="s">
        <v>292</v>
      </c>
      <c r="F39" s="122">
        <v>100</v>
      </c>
      <c r="G39" s="169">
        <v>1840.8</v>
      </c>
      <c r="H39" s="170"/>
      <c r="I39" s="169">
        <v>1920.2</v>
      </c>
      <c r="J39" s="170"/>
      <c r="K39" s="169">
        <v>2447.7</v>
      </c>
      <c r="L39" s="46"/>
      <c r="M39" s="46"/>
    </row>
    <row r="40" spans="1:13" s="47" customFormat="1" ht="12.75">
      <c r="A40" s="167" t="s">
        <v>270</v>
      </c>
      <c r="B40" s="171" t="s">
        <v>232</v>
      </c>
      <c r="C40" s="125" t="s">
        <v>4</v>
      </c>
      <c r="D40" s="42" t="s">
        <v>13</v>
      </c>
      <c r="E40" s="168" t="s">
        <v>292</v>
      </c>
      <c r="F40" s="122">
        <v>200</v>
      </c>
      <c r="G40" s="169"/>
      <c r="H40" s="170"/>
      <c r="I40" s="169"/>
      <c r="J40" s="170"/>
      <c r="K40" s="169">
        <v>164.7</v>
      </c>
      <c r="L40" s="46"/>
      <c r="M40" s="46"/>
    </row>
    <row r="41" spans="1:13" s="58" customFormat="1" ht="12.75">
      <c r="A41" s="17" t="s">
        <v>128</v>
      </c>
      <c r="B41" s="17" t="s">
        <v>49</v>
      </c>
      <c r="C41" s="57" t="s">
        <v>4</v>
      </c>
      <c r="D41" s="57" t="s">
        <v>96</v>
      </c>
      <c r="E41" s="57"/>
      <c r="F41" s="57"/>
      <c r="G41" s="28">
        <f>G42</f>
        <v>5</v>
      </c>
      <c r="H41" s="76"/>
      <c r="I41" s="28">
        <f>I42</f>
        <v>5</v>
      </c>
      <c r="J41" s="76"/>
      <c r="K41" s="28">
        <f>K42</f>
        <v>5</v>
      </c>
      <c r="L41" s="50"/>
      <c r="M41" s="50"/>
    </row>
    <row r="42" spans="1:13" s="44" customFormat="1" ht="12.75">
      <c r="A42" s="15" t="s">
        <v>129</v>
      </c>
      <c r="B42" s="15" t="s">
        <v>113</v>
      </c>
      <c r="C42" s="31" t="s">
        <v>4</v>
      </c>
      <c r="D42" s="25" t="s">
        <v>96</v>
      </c>
      <c r="E42" s="25" t="s">
        <v>287</v>
      </c>
      <c r="F42" s="31"/>
      <c r="G42" s="32">
        <f>G43</f>
        <v>5</v>
      </c>
      <c r="H42" s="77"/>
      <c r="I42" s="32">
        <f>I43</f>
        <v>5</v>
      </c>
      <c r="J42" s="77"/>
      <c r="K42" s="32">
        <f>K43</f>
        <v>5</v>
      </c>
      <c r="L42" s="33"/>
      <c r="M42" s="33"/>
    </row>
    <row r="43" spans="1:13" s="47" customFormat="1" ht="12.75">
      <c r="A43" s="13" t="s">
        <v>169</v>
      </c>
      <c r="B43" s="13" t="s">
        <v>217</v>
      </c>
      <c r="C43" s="45" t="s">
        <v>4</v>
      </c>
      <c r="D43" s="25" t="s">
        <v>96</v>
      </c>
      <c r="E43" s="43" t="s">
        <v>287</v>
      </c>
      <c r="F43" s="45">
        <v>800</v>
      </c>
      <c r="G43" s="36">
        <v>5</v>
      </c>
      <c r="H43" s="80"/>
      <c r="I43" s="36">
        <v>5</v>
      </c>
      <c r="J43" s="80"/>
      <c r="K43" s="36">
        <v>5</v>
      </c>
      <c r="L43" s="46"/>
      <c r="M43" s="46"/>
    </row>
    <row r="44" spans="1:13" s="47" customFormat="1" ht="15.75">
      <c r="A44" s="10"/>
      <c r="B44" s="133" t="s">
        <v>226</v>
      </c>
      <c r="C44" s="35">
        <v>929</v>
      </c>
      <c r="D44" s="109"/>
      <c r="E44" s="35"/>
      <c r="F44" s="35"/>
      <c r="G44" s="128"/>
      <c r="H44" s="78"/>
      <c r="I44" s="128"/>
      <c r="J44" s="78"/>
      <c r="K44" s="131">
        <v>10</v>
      </c>
      <c r="L44" s="46"/>
      <c r="M44" s="46"/>
    </row>
    <row r="45" spans="1:13" s="141" customFormat="1" ht="12.75">
      <c r="A45" s="134" t="s">
        <v>91</v>
      </c>
      <c r="B45" s="130" t="s">
        <v>304</v>
      </c>
      <c r="C45" s="137">
        <v>929</v>
      </c>
      <c r="D45" s="129" t="s">
        <v>200</v>
      </c>
      <c r="E45" s="137"/>
      <c r="F45" s="137"/>
      <c r="G45" s="138"/>
      <c r="H45" s="139"/>
      <c r="I45" s="138"/>
      <c r="J45" s="139"/>
      <c r="K45" s="131">
        <v>10</v>
      </c>
      <c r="L45" s="140"/>
      <c r="M45" s="140"/>
    </row>
    <row r="46" spans="1:13" s="39" customFormat="1" ht="18.75" customHeight="1">
      <c r="A46" s="10" t="s">
        <v>92</v>
      </c>
      <c r="B46" s="16" t="s">
        <v>247</v>
      </c>
      <c r="C46" s="142">
        <v>929</v>
      </c>
      <c r="D46" s="109" t="s">
        <v>200</v>
      </c>
      <c r="E46" s="109" t="s">
        <v>305</v>
      </c>
      <c r="F46" s="142"/>
      <c r="G46" s="143"/>
      <c r="H46" s="144"/>
      <c r="I46" s="143"/>
      <c r="J46" s="144"/>
      <c r="K46" s="131">
        <v>10</v>
      </c>
      <c r="L46" s="37"/>
      <c r="M46" s="37"/>
    </row>
    <row r="47" spans="1:13" s="47" customFormat="1" ht="12.75">
      <c r="A47" s="13" t="s">
        <v>245</v>
      </c>
      <c r="B47" s="13" t="s">
        <v>217</v>
      </c>
      <c r="C47" s="45">
        <v>929</v>
      </c>
      <c r="D47" s="43" t="s">
        <v>200</v>
      </c>
      <c r="E47" s="52" t="s">
        <v>305</v>
      </c>
      <c r="F47" s="45">
        <v>800</v>
      </c>
      <c r="G47" s="112"/>
      <c r="H47" s="113"/>
      <c r="I47" s="112"/>
      <c r="J47" s="113"/>
      <c r="K47" s="131">
        <v>10</v>
      </c>
      <c r="L47" s="46"/>
      <c r="M47" s="46"/>
    </row>
    <row r="48" spans="1:13" s="47" customFormat="1" ht="12.75" hidden="1">
      <c r="A48" s="13" t="s">
        <v>92</v>
      </c>
      <c r="B48" s="15" t="s">
        <v>251</v>
      </c>
      <c r="C48" s="60">
        <v>929</v>
      </c>
      <c r="D48" s="25" t="s">
        <v>200</v>
      </c>
      <c r="E48" s="109" t="s">
        <v>306</v>
      </c>
      <c r="F48" s="127"/>
      <c r="G48" s="32"/>
      <c r="H48" s="82"/>
      <c r="I48" s="32"/>
      <c r="J48" s="82"/>
      <c r="K48" s="131">
        <v>0</v>
      </c>
      <c r="L48" s="46"/>
      <c r="M48" s="46"/>
    </row>
    <row r="49" spans="1:13" s="47" customFormat="1" ht="36" hidden="1">
      <c r="A49" s="13" t="s">
        <v>245</v>
      </c>
      <c r="B49" s="10" t="s">
        <v>244</v>
      </c>
      <c r="C49" s="45">
        <v>929</v>
      </c>
      <c r="D49" s="43" t="s">
        <v>200</v>
      </c>
      <c r="E49" s="109" t="s">
        <v>307</v>
      </c>
      <c r="F49" s="122">
        <v>100</v>
      </c>
      <c r="G49" s="36"/>
      <c r="H49" s="80"/>
      <c r="I49" s="36"/>
      <c r="J49" s="80"/>
      <c r="K49" s="36">
        <v>0</v>
      </c>
      <c r="L49" s="46"/>
      <c r="M49" s="46"/>
    </row>
    <row r="50" spans="1:13" s="59" customFormat="1" ht="12.75">
      <c r="A50" s="17" t="s">
        <v>91</v>
      </c>
      <c r="B50" s="17" t="s">
        <v>48</v>
      </c>
      <c r="C50" s="27">
        <v>923</v>
      </c>
      <c r="D50" s="57" t="s">
        <v>97</v>
      </c>
      <c r="E50" s="27"/>
      <c r="F50" s="27"/>
      <c r="G50" s="28" t="e">
        <f>G51+G53+G55+#REF!+G57+G59</f>
        <v>#REF!</v>
      </c>
      <c r="H50" s="76"/>
      <c r="I50" s="28" t="e">
        <f>I51+I53+I55+#REF!+I57+I59</f>
        <v>#REF!</v>
      </c>
      <c r="J50" s="76"/>
      <c r="K50" s="28">
        <f>K51++K59+K61</f>
        <v>500</v>
      </c>
      <c r="L50" s="40"/>
      <c r="M50" s="40"/>
    </row>
    <row r="51" spans="1:13" s="47" customFormat="1" ht="24">
      <c r="A51" s="15" t="s">
        <v>92</v>
      </c>
      <c r="B51" s="15" t="s">
        <v>115</v>
      </c>
      <c r="C51" s="31" t="s">
        <v>4</v>
      </c>
      <c r="D51" s="43" t="s">
        <v>97</v>
      </c>
      <c r="E51" s="31">
        <v>920000071</v>
      </c>
      <c r="F51" s="60"/>
      <c r="G51" s="32">
        <f>G52</f>
        <v>84</v>
      </c>
      <c r="H51" s="82"/>
      <c r="I51" s="32">
        <f>I52</f>
        <v>88</v>
      </c>
      <c r="J51" s="82"/>
      <c r="K51" s="32">
        <f>K52</f>
        <v>200</v>
      </c>
      <c r="L51" s="46"/>
      <c r="M51" s="46"/>
    </row>
    <row r="52" spans="1:13" s="47" customFormat="1" ht="12.75">
      <c r="A52" s="13" t="s">
        <v>209</v>
      </c>
      <c r="B52" s="18" t="s">
        <v>232</v>
      </c>
      <c r="C52" s="45" t="s">
        <v>4</v>
      </c>
      <c r="D52" s="43" t="s">
        <v>97</v>
      </c>
      <c r="E52" s="42">
        <v>920000071</v>
      </c>
      <c r="F52" s="45">
        <v>200</v>
      </c>
      <c r="G52" s="36">
        <v>84</v>
      </c>
      <c r="H52" s="80"/>
      <c r="I52" s="36">
        <v>88</v>
      </c>
      <c r="J52" s="80"/>
      <c r="K52" s="36">
        <v>200</v>
      </c>
      <c r="L52" s="46"/>
      <c r="M52" s="46"/>
    </row>
    <row r="53" spans="1:14" s="44" customFormat="1" ht="36" hidden="1">
      <c r="A53" s="15" t="s">
        <v>205</v>
      </c>
      <c r="B53" s="15" t="s">
        <v>114</v>
      </c>
      <c r="C53" s="31" t="s">
        <v>4</v>
      </c>
      <c r="D53" s="43" t="s">
        <v>97</v>
      </c>
      <c r="E53" s="31" t="s">
        <v>18</v>
      </c>
      <c r="F53" s="31"/>
      <c r="G53" s="32">
        <f>G54</f>
        <v>384.5</v>
      </c>
      <c r="H53" s="77"/>
      <c r="I53" s="32">
        <f>I54</f>
        <v>407.7</v>
      </c>
      <c r="J53" s="77"/>
      <c r="K53" s="32">
        <f>K54</f>
        <v>0</v>
      </c>
      <c r="L53" s="33"/>
      <c r="M53" s="33"/>
      <c r="N53" s="51"/>
    </row>
    <row r="54" spans="1:13" s="34" customFormat="1" ht="24" hidden="1">
      <c r="A54" s="18" t="s">
        <v>206</v>
      </c>
      <c r="B54" s="18" t="s">
        <v>219</v>
      </c>
      <c r="C54" s="42" t="s">
        <v>4</v>
      </c>
      <c r="D54" s="43" t="s">
        <v>97</v>
      </c>
      <c r="E54" s="125" t="s">
        <v>18</v>
      </c>
      <c r="F54" s="119" t="s">
        <v>218</v>
      </c>
      <c r="G54" s="36">
        <v>384.5</v>
      </c>
      <c r="H54" s="80"/>
      <c r="I54" s="36">
        <v>407.7</v>
      </c>
      <c r="J54" s="80"/>
      <c r="K54" s="36">
        <v>0</v>
      </c>
      <c r="L54" s="33"/>
      <c r="M54" s="33"/>
    </row>
    <row r="55" spans="1:13" s="153" customFormat="1" ht="24" hidden="1">
      <c r="A55" s="147" t="s">
        <v>205</v>
      </c>
      <c r="B55" s="147" t="s">
        <v>255</v>
      </c>
      <c r="C55" s="148">
        <v>923</v>
      </c>
      <c r="D55" s="149" t="s">
        <v>97</v>
      </c>
      <c r="E55" s="149" t="s">
        <v>94</v>
      </c>
      <c r="F55" s="148"/>
      <c r="G55" s="150">
        <f>G56</f>
        <v>170</v>
      </c>
      <c r="H55" s="151"/>
      <c r="I55" s="150">
        <f>I56</f>
        <v>200</v>
      </c>
      <c r="J55" s="151"/>
      <c r="K55" s="150">
        <f>K56</f>
        <v>0</v>
      </c>
      <c r="L55" s="152"/>
      <c r="M55" s="152"/>
    </row>
    <row r="56" spans="1:13" s="41" customFormat="1" ht="12.75" hidden="1">
      <c r="A56" s="13" t="s">
        <v>206</v>
      </c>
      <c r="B56" s="18" t="s">
        <v>232</v>
      </c>
      <c r="C56" s="45">
        <v>923</v>
      </c>
      <c r="D56" s="43" t="s">
        <v>97</v>
      </c>
      <c r="E56" s="119" t="s">
        <v>94</v>
      </c>
      <c r="F56" s="118">
        <v>200</v>
      </c>
      <c r="G56" s="36">
        <v>170</v>
      </c>
      <c r="H56" s="80"/>
      <c r="I56" s="36">
        <v>200</v>
      </c>
      <c r="J56" s="80"/>
      <c r="K56" s="36"/>
      <c r="L56" s="40"/>
      <c r="M56" s="40"/>
    </row>
    <row r="57" spans="1:13" s="47" customFormat="1" ht="24" hidden="1">
      <c r="A57" s="12" t="s">
        <v>170</v>
      </c>
      <c r="B57" s="16" t="s">
        <v>153</v>
      </c>
      <c r="C57" s="60">
        <v>923</v>
      </c>
      <c r="D57" s="25" t="s">
        <v>97</v>
      </c>
      <c r="E57" s="103" t="s">
        <v>185</v>
      </c>
      <c r="F57" s="60"/>
      <c r="G57" s="32">
        <f>G58</f>
        <v>215.11</v>
      </c>
      <c r="H57" s="82"/>
      <c r="I57" s="32">
        <f>I58</f>
        <v>240</v>
      </c>
      <c r="J57" s="82"/>
      <c r="K57" s="32">
        <f>K58</f>
        <v>0</v>
      </c>
      <c r="L57" s="46"/>
      <c r="M57" s="46"/>
    </row>
    <row r="58" spans="1:13" s="41" customFormat="1" ht="12.75" hidden="1">
      <c r="A58" s="13" t="s">
        <v>171</v>
      </c>
      <c r="B58" s="18" t="s">
        <v>187</v>
      </c>
      <c r="C58" s="45">
        <v>923</v>
      </c>
      <c r="D58" s="43" t="s">
        <v>97</v>
      </c>
      <c r="E58" s="98" t="s">
        <v>185</v>
      </c>
      <c r="F58" s="45">
        <v>244</v>
      </c>
      <c r="G58" s="36">
        <v>215.11</v>
      </c>
      <c r="H58" s="80">
        <v>23.5</v>
      </c>
      <c r="I58" s="36">
        <v>240</v>
      </c>
      <c r="J58" s="80"/>
      <c r="K58" s="36"/>
      <c r="L58" s="40"/>
      <c r="M58" s="40"/>
    </row>
    <row r="59" spans="1:13" s="47" customFormat="1" ht="24">
      <c r="A59" s="12" t="s">
        <v>249</v>
      </c>
      <c r="B59" s="16" t="s">
        <v>271</v>
      </c>
      <c r="C59" s="60">
        <v>923</v>
      </c>
      <c r="D59" s="25" t="s">
        <v>97</v>
      </c>
      <c r="E59" s="61" t="s">
        <v>288</v>
      </c>
      <c r="F59" s="60"/>
      <c r="G59" s="32">
        <f>G60</f>
        <v>207</v>
      </c>
      <c r="H59" s="82"/>
      <c r="I59" s="32">
        <f>I60</f>
        <v>200</v>
      </c>
      <c r="J59" s="82"/>
      <c r="K59" s="32">
        <f>K60</f>
        <v>150</v>
      </c>
      <c r="L59" s="46"/>
      <c r="M59" s="46"/>
    </row>
    <row r="60" spans="1:13" s="41" customFormat="1" ht="12.75">
      <c r="A60" s="13" t="s">
        <v>250</v>
      </c>
      <c r="B60" s="18" t="s">
        <v>232</v>
      </c>
      <c r="C60" s="45">
        <v>923</v>
      </c>
      <c r="D60" s="43" t="s">
        <v>97</v>
      </c>
      <c r="E60" s="53" t="s">
        <v>288</v>
      </c>
      <c r="F60" s="45">
        <v>200</v>
      </c>
      <c r="G60" s="36">
        <v>207</v>
      </c>
      <c r="H60" s="80">
        <v>-96.5</v>
      </c>
      <c r="I60" s="36">
        <v>200</v>
      </c>
      <c r="J60" s="80"/>
      <c r="K60" s="36">
        <v>150</v>
      </c>
      <c r="L60" s="40"/>
      <c r="M60" s="40"/>
    </row>
    <row r="61" spans="1:13" s="41" customFormat="1" ht="24">
      <c r="A61" s="13" t="s">
        <v>279</v>
      </c>
      <c r="B61" s="16" t="s">
        <v>272</v>
      </c>
      <c r="C61" s="60">
        <v>923</v>
      </c>
      <c r="D61" s="43" t="s">
        <v>97</v>
      </c>
      <c r="E61" s="61" t="s">
        <v>289</v>
      </c>
      <c r="F61" s="60"/>
      <c r="G61" s="60"/>
      <c r="H61" s="60"/>
      <c r="I61" s="60"/>
      <c r="J61" s="60"/>
      <c r="K61" s="155">
        <f>K62</f>
        <v>150</v>
      </c>
      <c r="L61" s="40"/>
      <c r="M61" s="40"/>
    </row>
    <row r="62" spans="1:13" s="41" customFormat="1" ht="12.75">
      <c r="A62" s="13" t="s">
        <v>280</v>
      </c>
      <c r="B62" s="18" t="s">
        <v>232</v>
      </c>
      <c r="C62" s="154">
        <v>923</v>
      </c>
      <c r="D62" s="43" t="s">
        <v>97</v>
      </c>
      <c r="E62" s="53" t="s">
        <v>289</v>
      </c>
      <c r="F62" s="154">
        <v>200</v>
      </c>
      <c r="G62" s="154"/>
      <c r="H62" s="154"/>
      <c r="I62" s="154"/>
      <c r="J62" s="154"/>
      <c r="K62" s="156">
        <v>150</v>
      </c>
      <c r="L62" s="40"/>
      <c r="M62" s="40"/>
    </row>
    <row r="63" spans="1:13" s="47" customFormat="1" ht="22.5" customHeight="1">
      <c r="A63" s="12" t="s">
        <v>40</v>
      </c>
      <c r="B63" s="16" t="s">
        <v>50</v>
      </c>
      <c r="C63" s="60">
        <v>923</v>
      </c>
      <c r="D63" s="61" t="s">
        <v>55</v>
      </c>
      <c r="E63" s="60"/>
      <c r="F63" s="60"/>
      <c r="G63" s="32">
        <f>G64</f>
        <v>601</v>
      </c>
      <c r="H63" s="82"/>
      <c r="I63" s="32">
        <f>I64</f>
        <v>426</v>
      </c>
      <c r="J63" s="82"/>
      <c r="K63" s="32">
        <f>K64</f>
        <v>150</v>
      </c>
      <c r="L63" s="46"/>
      <c r="M63" s="46"/>
    </row>
    <row r="64" spans="1:13" s="59" customFormat="1" ht="24">
      <c r="A64" s="17" t="s">
        <v>19</v>
      </c>
      <c r="B64" s="17" t="s">
        <v>154</v>
      </c>
      <c r="C64" s="27">
        <v>923</v>
      </c>
      <c r="D64" s="57" t="s">
        <v>20</v>
      </c>
      <c r="E64" s="27"/>
      <c r="F64" s="27"/>
      <c r="G64" s="28">
        <f>G65</f>
        <v>601</v>
      </c>
      <c r="H64" s="76"/>
      <c r="I64" s="28">
        <f>I65</f>
        <v>426</v>
      </c>
      <c r="J64" s="76"/>
      <c r="K64" s="28">
        <f>K65</f>
        <v>150</v>
      </c>
      <c r="L64" s="40"/>
      <c r="M64" s="40"/>
    </row>
    <row r="65" spans="1:13" s="59" customFormat="1" ht="60" customHeight="1">
      <c r="A65" s="15" t="s">
        <v>46</v>
      </c>
      <c r="B65" s="15" t="s">
        <v>254</v>
      </c>
      <c r="C65" s="31" t="s">
        <v>4</v>
      </c>
      <c r="D65" s="31" t="s">
        <v>20</v>
      </c>
      <c r="E65" s="31">
        <v>2190000081</v>
      </c>
      <c r="F65" s="31"/>
      <c r="G65" s="32">
        <f>G66</f>
        <v>601</v>
      </c>
      <c r="H65" s="77"/>
      <c r="I65" s="32">
        <f>I66</f>
        <v>426</v>
      </c>
      <c r="J65" s="77"/>
      <c r="K65" s="32">
        <f>K66</f>
        <v>150</v>
      </c>
      <c r="L65" s="40"/>
      <c r="M65" s="40"/>
    </row>
    <row r="66" spans="1:13" s="44" customFormat="1" ht="12.75">
      <c r="A66" s="18" t="s">
        <v>130</v>
      </c>
      <c r="B66" s="18" t="s">
        <v>232</v>
      </c>
      <c r="C66" s="42" t="s">
        <v>4</v>
      </c>
      <c r="D66" s="42" t="s">
        <v>20</v>
      </c>
      <c r="E66" s="42">
        <v>2190000081</v>
      </c>
      <c r="F66" s="42">
        <v>200</v>
      </c>
      <c r="G66" s="36">
        <v>601</v>
      </c>
      <c r="H66" s="79">
        <v>55.8</v>
      </c>
      <c r="I66" s="36">
        <v>426</v>
      </c>
      <c r="J66" s="79"/>
      <c r="K66" s="36">
        <v>150</v>
      </c>
      <c r="L66" s="33"/>
      <c r="M66" s="33"/>
    </row>
    <row r="67" spans="1:13" s="47" customFormat="1" ht="12.75">
      <c r="A67" s="12" t="s">
        <v>51</v>
      </c>
      <c r="B67" s="16" t="s">
        <v>56</v>
      </c>
      <c r="C67" s="60">
        <v>923</v>
      </c>
      <c r="D67" s="61" t="s">
        <v>57</v>
      </c>
      <c r="E67" s="60"/>
      <c r="F67" s="60"/>
      <c r="G67" s="32" t="e">
        <f>G68+#REF!</f>
        <v>#REF!</v>
      </c>
      <c r="H67" s="82"/>
      <c r="I67" s="32" t="e">
        <f>I68+#REF!</f>
        <v>#REF!</v>
      </c>
      <c r="J67" s="82"/>
      <c r="K67" s="32">
        <f>K68</f>
        <v>87.1</v>
      </c>
      <c r="L67" s="46"/>
      <c r="M67" s="46"/>
    </row>
    <row r="68" spans="1:13" s="47" customFormat="1" ht="12.75">
      <c r="A68" s="17" t="s">
        <v>58</v>
      </c>
      <c r="B68" s="17" t="s">
        <v>149</v>
      </c>
      <c r="C68" s="27">
        <v>923</v>
      </c>
      <c r="D68" s="57" t="s">
        <v>150</v>
      </c>
      <c r="E68" s="27"/>
      <c r="F68" s="27"/>
      <c r="G68" s="28">
        <f>G69</f>
        <v>562</v>
      </c>
      <c r="H68" s="76"/>
      <c r="I68" s="28">
        <f>I69+I71</f>
        <v>241.39999999999998</v>
      </c>
      <c r="J68" s="76"/>
      <c r="K68" s="28">
        <f>K69+K71</f>
        <v>87.1</v>
      </c>
      <c r="L68" s="46"/>
      <c r="M68" s="46"/>
    </row>
    <row r="69" spans="1:13" s="62" customFormat="1" ht="24">
      <c r="A69" s="13" t="s">
        <v>60</v>
      </c>
      <c r="B69" s="15" t="s">
        <v>98</v>
      </c>
      <c r="C69" s="60">
        <v>923</v>
      </c>
      <c r="D69" s="61" t="s">
        <v>150</v>
      </c>
      <c r="E69" s="127">
        <v>5100200102</v>
      </c>
      <c r="F69" s="45"/>
      <c r="G69" s="36">
        <f>G70</f>
        <v>562</v>
      </c>
      <c r="H69" s="80"/>
      <c r="I69" s="36">
        <f>I70</f>
        <v>46.8</v>
      </c>
      <c r="J69" s="80"/>
      <c r="K69" s="36">
        <v>44.4</v>
      </c>
      <c r="L69" s="46"/>
      <c r="M69" s="46"/>
    </row>
    <row r="70" spans="1:13" s="62" customFormat="1" ht="12.75">
      <c r="A70" s="13" t="s">
        <v>131</v>
      </c>
      <c r="B70" s="10" t="s">
        <v>217</v>
      </c>
      <c r="C70" s="45">
        <v>923</v>
      </c>
      <c r="D70" s="53" t="s">
        <v>150</v>
      </c>
      <c r="E70" s="118">
        <v>5100200102</v>
      </c>
      <c r="F70" s="53" t="s">
        <v>220</v>
      </c>
      <c r="G70" s="36">
        <v>562</v>
      </c>
      <c r="H70" s="80">
        <v>-562</v>
      </c>
      <c r="I70" s="36">
        <v>46.8</v>
      </c>
      <c r="J70" s="80"/>
      <c r="K70" s="36">
        <v>44.4</v>
      </c>
      <c r="L70" s="46"/>
      <c r="M70" s="46"/>
    </row>
    <row r="71" spans="1:13" s="62" customFormat="1" ht="12.75">
      <c r="A71" s="13" t="s">
        <v>60</v>
      </c>
      <c r="B71" s="16" t="s">
        <v>159</v>
      </c>
      <c r="C71" s="60">
        <v>923</v>
      </c>
      <c r="D71" s="61" t="s">
        <v>150</v>
      </c>
      <c r="E71" s="127">
        <v>5100200101</v>
      </c>
      <c r="F71" s="53"/>
      <c r="G71" s="36"/>
      <c r="H71" s="80"/>
      <c r="I71" s="36">
        <f>I72</f>
        <v>194.6</v>
      </c>
      <c r="J71" s="80"/>
      <c r="K71" s="36">
        <v>42.7</v>
      </c>
      <c r="L71" s="46"/>
      <c r="M71" s="46"/>
    </row>
    <row r="72" spans="1:13" s="62" customFormat="1" ht="12.75">
      <c r="A72" s="13" t="s">
        <v>131</v>
      </c>
      <c r="B72" s="10" t="s">
        <v>217</v>
      </c>
      <c r="C72" s="45">
        <v>923</v>
      </c>
      <c r="D72" s="53" t="s">
        <v>150</v>
      </c>
      <c r="E72" s="118">
        <v>5100200101</v>
      </c>
      <c r="F72" s="53" t="s">
        <v>220</v>
      </c>
      <c r="G72" s="36"/>
      <c r="H72" s="80"/>
      <c r="I72" s="36">
        <v>194.6</v>
      </c>
      <c r="J72" s="80"/>
      <c r="K72" s="36">
        <v>42.7</v>
      </c>
      <c r="L72" s="46"/>
      <c r="M72" s="46"/>
    </row>
    <row r="73" spans="1:13" s="62" customFormat="1" ht="12.75">
      <c r="A73" s="12" t="s">
        <v>61</v>
      </c>
      <c r="B73" s="16" t="s">
        <v>62</v>
      </c>
      <c r="C73" s="61" t="s">
        <v>4</v>
      </c>
      <c r="D73" s="61" t="s">
        <v>63</v>
      </c>
      <c r="E73" s="61"/>
      <c r="F73" s="61"/>
      <c r="G73" s="32">
        <f>G74</f>
        <v>20051.4</v>
      </c>
      <c r="H73" s="82"/>
      <c r="I73" s="32">
        <f>I74</f>
        <v>23417.6</v>
      </c>
      <c r="J73" s="82"/>
      <c r="K73" s="32">
        <f>K74</f>
        <v>42298.4</v>
      </c>
      <c r="L73" s="46"/>
      <c r="M73" s="46"/>
    </row>
    <row r="74" spans="1:13" s="59" customFormat="1" ht="12.75">
      <c r="A74" s="48" t="s">
        <v>64</v>
      </c>
      <c r="B74" s="17" t="s">
        <v>65</v>
      </c>
      <c r="C74" s="57" t="s">
        <v>4</v>
      </c>
      <c r="D74" s="57" t="s">
        <v>24</v>
      </c>
      <c r="E74" s="57"/>
      <c r="F74" s="57"/>
      <c r="G74" s="28">
        <f>G75+G81+G83+G85+G87+G89+G79</f>
        <v>20051.4</v>
      </c>
      <c r="H74" s="76"/>
      <c r="I74" s="28">
        <f>I75+I81+I83+I85+I87+I89+I79+I91</f>
        <v>23417.6</v>
      </c>
      <c r="J74" s="76"/>
      <c r="K74" s="28">
        <f>K75+K81+K83+K85+K87+K89+K79+K91+K77+K96+K93+K97</f>
        <v>42298.4</v>
      </c>
      <c r="L74" s="40"/>
      <c r="M74" s="40"/>
    </row>
    <row r="75" spans="1:13" s="51" customFormat="1" ht="24">
      <c r="A75" s="49" t="s">
        <v>68</v>
      </c>
      <c r="B75" s="15" t="s">
        <v>25</v>
      </c>
      <c r="C75" s="31" t="s">
        <v>4</v>
      </c>
      <c r="D75" s="31" t="s">
        <v>24</v>
      </c>
      <c r="E75" s="31">
        <v>6000000131</v>
      </c>
      <c r="F75" s="31"/>
      <c r="G75" s="32">
        <f>G76</f>
        <v>8993.71</v>
      </c>
      <c r="H75" s="77"/>
      <c r="I75" s="32">
        <f>I76</f>
        <v>12800</v>
      </c>
      <c r="J75" s="77"/>
      <c r="K75" s="32">
        <f>K76</f>
        <v>22771.4</v>
      </c>
      <c r="L75" s="50"/>
      <c r="M75" s="50"/>
    </row>
    <row r="76" spans="1:13" s="51" customFormat="1" ht="12.75">
      <c r="A76" s="18" t="s">
        <v>132</v>
      </c>
      <c r="B76" s="18" t="s">
        <v>232</v>
      </c>
      <c r="C76" s="42" t="s">
        <v>4</v>
      </c>
      <c r="D76" s="42" t="s">
        <v>24</v>
      </c>
      <c r="E76" s="42">
        <v>6000000131</v>
      </c>
      <c r="F76" s="42">
        <v>200</v>
      </c>
      <c r="G76" s="36">
        <v>8993.71</v>
      </c>
      <c r="H76" s="79">
        <v>12.7</v>
      </c>
      <c r="I76" s="36">
        <v>12800</v>
      </c>
      <c r="J76" s="79"/>
      <c r="K76" s="36">
        <v>22771.4</v>
      </c>
      <c r="L76" s="50"/>
      <c r="M76" s="50"/>
    </row>
    <row r="77" spans="1:13" s="51" customFormat="1" ht="24">
      <c r="A77" s="15" t="s">
        <v>69</v>
      </c>
      <c r="B77" s="15" t="s">
        <v>191</v>
      </c>
      <c r="C77" s="105" t="s">
        <v>4</v>
      </c>
      <c r="D77" s="105" t="s">
        <v>24</v>
      </c>
      <c r="E77" s="31">
        <v>6000000132</v>
      </c>
      <c r="F77" s="105"/>
      <c r="G77" s="36"/>
      <c r="H77" s="79"/>
      <c r="I77" s="36"/>
      <c r="J77" s="79"/>
      <c r="K77" s="32">
        <f>K78</f>
        <v>0</v>
      </c>
      <c r="L77" s="50"/>
      <c r="M77" s="50"/>
    </row>
    <row r="78" spans="1:13" s="51" customFormat="1" ht="12.75">
      <c r="A78" s="18" t="s">
        <v>133</v>
      </c>
      <c r="B78" s="18" t="s">
        <v>232</v>
      </c>
      <c r="C78" s="106" t="s">
        <v>4</v>
      </c>
      <c r="D78" s="106" t="s">
        <v>24</v>
      </c>
      <c r="E78" s="42">
        <v>6000000132</v>
      </c>
      <c r="F78" s="106">
        <v>200</v>
      </c>
      <c r="G78" s="36"/>
      <c r="H78" s="79"/>
      <c r="I78" s="36"/>
      <c r="J78" s="79"/>
      <c r="K78" s="36">
        <v>0</v>
      </c>
      <c r="L78" s="50"/>
      <c r="M78" s="50"/>
    </row>
    <row r="79" spans="1:13" s="51" customFormat="1" ht="36">
      <c r="A79" s="49" t="s">
        <v>70</v>
      </c>
      <c r="B79" s="16" t="s">
        <v>274</v>
      </c>
      <c r="C79" s="60">
        <v>923</v>
      </c>
      <c r="D79" s="25" t="s">
        <v>24</v>
      </c>
      <c r="E79" s="61" t="s">
        <v>290</v>
      </c>
      <c r="F79" s="60"/>
      <c r="G79" s="32"/>
      <c r="H79" s="82"/>
      <c r="I79" s="32"/>
      <c r="J79" s="82"/>
      <c r="K79" s="32">
        <f>K80</f>
        <v>122</v>
      </c>
      <c r="L79" s="50"/>
      <c r="M79" s="50"/>
    </row>
    <row r="80" spans="1:13" s="51" customFormat="1" ht="12.75">
      <c r="A80" s="18" t="s">
        <v>134</v>
      </c>
      <c r="B80" s="18" t="s">
        <v>232</v>
      </c>
      <c r="C80" s="45">
        <v>923</v>
      </c>
      <c r="D80" s="43" t="s">
        <v>24</v>
      </c>
      <c r="E80" s="53" t="s">
        <v>290</v>
      </c>
      <c r="F80" s="45">
        <v>200</v>
      </c>
      <c r="G80" s="36"/>
      <c r="H80" s="80"/>
      <c r="I80" s="36"/>
      <c r="J80" s="80"/>
      <c r="K80" s="36">
        <v>122</v>
      </c>
      <c r="L80" s="50"/>
      <c r="M80" s="50"/>
    </row>
    <row r="81" spans="1:13" s="51" customFormat="1" ht="12.75">
      <c r="A81" s="15" t="s">
        <v>71</v>
      </c>
      <c r="B81" s="15" t="s">
        <v>90</v>
      </c>
      <c r="C81" s="31" t="s">
        <v>4</v>
      </c>
      <c r="D81" s="31" t="s">
        <v>24</v>
      </c>
      <c r="E81" s="31">
        <v>6000000133</v>
      </c>
      <c r="F81" s="31"/>
      <c r="G81" s="32">
        <f>G82</f>
        <v>1450.7</v>
      </c>
      <c r="H81" s="77"/>
      <c r="I81" s="32">
        <f>I82</f>
        <v>1500</v>
      </c>
      <c r="J81" s="77"/>
      <c r="K81" s="32">
        <f>K82</f>
        <v>3.3</v>
      </c>
      <c r="L81" s="50"/>
      <c r="M81" s="50"/>
    </row>
    <row r="82" spans="1:13" s="51" customFormat="1" ht="12.75">
      <c r="A82" s="18" t="s">
        <v>135</v>
      </c>
      <c r="B82" s="18" t="s">
        <v>232</v>
      </c>
      <c r="C82" s="42" t="s">
        <v>4</v>
      </c>
      <c r="D82" s="42" t="s">
        <v>24</v>
      </c>
      <c r="E82" s="42">
        <v>6000000133</v>
      </c>
      <c r="F82" s="42">
        <v>200</v>
      </c>
      <c r="G82" s="36">
        <v>1450.7</v>
      </c>
      <c r="H82" s="79">
        <v>98.5</v>
      </c>
      <c r="I82" s="36">
        <v>1500</v>
      </c>
      <c r="J82" s="79"/>
      <c r="K82" s="36">
        <v>3.3</v>
      </c>
      <c r="L82" s="50"/>
      <c r="M82" s="50"/>
    </row>
    <row r="83" spans="1:13" s="51" customFormat="1" ht="24">
      <c r="A83" s="49" t="s">
        <v>72</v>
      </c>
      <c r="B83" s="15" t="s">
        <v>142</v>
      </c>
      <c r="C83" s="31" t="s">
        <v>4</v>
      </c>
      <c r="D83" s="31" t="s">
        <v>24</v>
      </c>
      <c r="E83" s="31">
        <v>6000000134</v>
      </c>
      <c r="F83" s="31"/>
      <c r="G83" s="32">
        <f>G84</f>
        <v>579</v>
      </c>
      <c r="H83" s="77"/>
      <c r="I83" s="32">
        <f>I84</f>
        <v>400</v>
      </c>
      <c r="J83" s="77"/>
      <c r="K83" s="32">
        <f>K84</f>
        <v>2081.7</v>
      </c>
      <c r="L83" s="50"/>
      <c r="M83" s="50"/>
    </row>
    <row r="84" spans="1:13" s="51" customFormat="1" ht="12.75">
      <c r="A84" s="18" t="s">
        <v>174</v>
      </c>
      <c r="B84" s="18" t="s">
        <v>232</v>
      </c>
      <c r="C84" s="42" t="s">
        <v>4</v>
      </c>
      <c r="D84" s="42" t="s">
        <v>24</v>
      </c>
      <c r="E84" s="42">
        <v>6000000134</v>
      </c>
      <c r="F84" s="42">
        <v>200</v>
      </c>
      <c r="G84" s="36">
        <v>579</v>
      </c>
      <c r="H84" s="79">
        <v>-7.9</v>
      </c>
      <c r="I84" s="36">
        <v>400</v>
      </c>
      <c r="J84" s="79"/>
      <c r="K84" s="36">
        <v>2081.7</v>
      </c>
      <c r="L84" s="50"/>
      <c r="M84" s="50"/>
    </row>
    <row r="85" spans="1:13" s="51" customFormat="1" ht="12.75">
      <c r="A85" s="49" t="s">
        <v>73</v>
      </c>
      <c r="B85" s="15" t="s">
        <v>145</v>
      </c>
      <c r="C85" s="31" t="s">
        <v>4</v>
      </c>
      <c r="D85" s="31" t="s">
        <v>24</v>
      </c>
      <c r="E85" s="31">
        <v>6000000161</v>
      </c>
      <c r="F85" s="31"/>
      <c r="G85" s="32">
        <f>G86</f>
        <v>6331.49</v>
      </c>
      <c r="H85" s="77"/>
      <c r="I85" s="32">
        <f>I86</f>
        <v>6400</v>
      </c>
      <c r="J85" s="77"/>
      <c r="K85" s="32">
        <f>K86</f>
        <v>4129.3</v>
      </c>
      <c r="L85" s="50"/>
      <c r="M85" s="50"/>
    </row>
    <row r="86" spans="1:13" s="58" customFormat="1" ht="12.75">
      <c r="A86" s="18" t="s">
        <v>152</v>
      </c>
      <c r="B86" s="18" t="s">
        <v>232</v>
      </c>
      <c r="C86" s="42" t="s">
        <v>4</v>
      </c>
      <c r="D86" s="42" t="s">
        <v>24</v>
      </c>
      <c r="E86" s="42">
        <v>6000000161</v>
      </c>
      <c r="F86" s="42">
        <v>200</v>
      </c>
      <c r="G86" s="36">
        <v>6331.49</v>
      </c>
      <c r="H86" s="79"/>
      <c r="I86" s="36">
        <v>6400</v>
      </c>
      <c r="J86" s="79"/>
      <c r="K86" s="36">
        <v>4129.3</v>
      </c>
      <c r="L86" s="50"/>
      <c r="M86" s="50"/>
    </row>
    <row r="87" spans="1:13" s="58" customFormat="1" ht="12.75">
      <c r="A87" s="49" t="s">
        <v>157</v>
      </c>
      <c r="B87" s="15" t="s">
        <v>30</v>
      </c>
      <c r="C87" s="31" t="s">
        <v>4</v>
      </c>
      <c r="D87" s="31" t="s">
        <v>24</v>
      </c>
      <c r="E87" s="31">
        <v>6000000151</v>
      </c>
      <c r="F87" s="31"/>
      <c r="G87" s="32">
        <f>G88</f>
        <v>2050</v>
      </c>
      <c r="H87" s="77"/>
      <c r="I87" s="32">
        <f>I88</f>
        <v>1860</v>
      </c>
      <c r="J87" s="77"/>
      <c r="K87" s="32">
        <f>K88</f>
        <v>3000.7</v>
      </c>
      <c r="L87" s="50"/>
      <c r="M87" s="50"/>
    </row>
    <row r="88" spans="1:13" s="59" customFormat="1" ht="12.75">
      <c r="A88" s="18" t="s">
        <v>193</v>
      </c>
      <c r="B88" s="18" t="s">
        <v>232</v>
      </c>
      <c r="C88" s="42" t="s">
        <v>4</v>
      </c>
      <c r="D88" s="42" t="s">
        <v>24</v>
      </c>
      <c r="E88" s="42">
        <v>6000000151</v>
      </c>
      <c r="F88" s="42">
        <v>200</v>
      </c>
      <c r="G88" s="36">
        <v>2050</v>
      </c>
      <c r="H88" s="79">
        <v>-3.9</v>
      </c>
      <c r="I88" s="36">
        <v>1860</v>
      </c>
      <c r="J88" s="79"/>
      <c r="K88" s="36">
        <v>3000.7</v>
      </c>
      <c r="L88" s="40"/>
      <c r="M88" s="40"/>
    </row>
    <row r="89" spans="1:13" s="44" customFormat="1" ht="36">
      <c r="A89" s="49" t="s">
        <v>194</v>
      </c>
      <c r="B89" s="15" t="s">
        <v>143</v>
      </c>
      <c r="C89" s="31" t="s">
        <v>4</v>
      </c>
      <c r="D89" s="31" t="s">
        <v>24</v>
      </c>
      <c r="E89" s="31">
        <v>6000000152</v>
      </c>
      <c r="F89" s="31"/>
      <c r="G89" s="32">
        <f>G90</f>
        <v>646.5</v>
      </c>
      <c r="H89" s="77"/>
      <c r="I89" s="32">
        <f>I90</f>
        <v>400</v>
      </c>
      <c r="J89" s="77"/>
      <c r="K89" s="32">
        <f>K90</f>
        <v>500</v>
      </c>
      <c r="L89" s="33"/>
      <c r="M89" s="33"/>
    </row>
    <row r="90" spans="1:13" s="44" customFormat="1" ht="11.25" customHeight="1">
      <c r="A90" s="18" t="s">
        <v>195</v>
      </c>
      <c r="B90" s="18" t="s">
        <v>232</v>
      </c>
      <c r="C90" s="42" t="s">
        <v>4</v>
      </c>
      <c r="D90" s="42" t="s">
        <v>24</v>
      </c>
      <c r="E90" s="42">
        <v>6000000152</v>
      </c>
      <c r="F90" s="42">
        <v>200</v>
      </c>
      <c r="G90" s="36">
        <v>646.5</v>
      </c>
      <c r="H90" s="79"/>
      <c r="I90" s="36">
        <v>400</v>
      </c>
      <c r="J90" s="79"/>
      <c r="K90" s="36">
        <v>500</v>
      </c>
      <c r="L90" s="33"/>
      <c r="M90" s="33"/>
    </row>
    <row r="91" spans="1:13" s="44" customFormat="1" ht="12.75" hidden="1">
      <c r="A91" s="15" t="s">
        <v>157</v>
      </c>
      <c r="B91" s="15" t="s">
        <v>168</v>
      </c>
      <c r="C91" s="42">
        <v>923</v>
      </c>
      <c r="D91" s="42" t="s">
        <v>198</v>
      </c>
      <c r="E91" s="42">
        <v>60000001517</v>
      </c>
      <c r="F91" s="42"/>
      <c r="G91" s="36"/>
      <c r="H91" s="79"/>
      <c r="I91" s="36">
        <f>I92</f>
        <v>57.6</v>
      </c>
      <c r="J91" s="79"/>
      <c r="K91" s="32">
        <f>K92</f>
        <v>0</v>
      </c>
      <c r="L91" s="33"/>
      <c r="M91" s="33"/>
    </row>
    <row r="92" spans="1:13" s="44" customFormat="1" ht="12.75" hidden="1">
      <c r="A92" s="18" t="s">
        <v>175</v>
      </c>
      <c r="B92" s="18" t="s">
        <v>187</v>
      </c>
      <c r="C92" s="42">
        <v>923</v>
      </c>
      <c r="D92" s="42" t="s">
        <v>199</v>
      </c>
      <c r="E92" s="42">
        <v>60000001517</v>
      </c>
      <c r="F92" s="42">
        <v>500</v>
      </c>
      <c r="G92" s="36"/>
      <c r="H92" s="79"/>
      <c r="I92" s="36">
        <v>57.6</v>
      </c>
      <c r="J92" s="79"/>
      <c r="K92" s="36">
        <v>0</v>
      </c>
      <c r="L92" s="33"/>
      <c r="M92" s="33"/>
    </row>
    <row r="93" spans="1:13" s="44" customFormat="1" ht="36">
      <c r="A93" s="15" t="s">
        <v>196</v>
      </c>
      <c r="B93" s="15" t="s">
        <v>263</v>
      </c>
      <c r="C93" s="31">
        <v>923</v>
      </c>
      <c r="D93" s="31" t="s">
        <v>24</v>
      </c>
      <c r="E93" s="31">
        <v>6000000141</v>
      </c>
      <c r="F93" s="42"/>
      <c r="G93" s="36"/>
      <c r="H93" s="79"/>
      <c r="I93" s="36"/>
      <c r="J93" s="79"/>
      <c r="K93" s="32">
        <f>K94</f>
        <v>5090</v>
      </c>
      <c r="L93" s="33"/>
      <c r="M93" s="33"/>
    </row>
    <row r="94" spans="1:13" s="44" customFormat="1" ht="12.75">
      <c r="A94" s="18" t="s">
        <v>197</v>
      </c>
      <c r="B94" s="18" t="s">
        <v>232</v>
      </c>
      <c r="C94" s="42">
        <v>923</v>
      </c>
      <c r="D94" s="42" t="s">
        <v>24</v>
      </c>
      <c r="E94" s="42">
        <v>6000000141</v>
      </c>
      <c r="F94" s="42">
        <v>200</v>
      </c>
      <c r="G94" s="36"/>
      <c r="H94" s="79"/>
      <c r="I94" s="36"/>
      <c r="J94" s="79"/>
      <c r="K94" s="36">
        <v>5090</v>
      </c>
      <c r="L94" s="33"/>
      <c r="M94" s="33"/>
    </row>
    <row r="95" spans="1:13" s="44" customFormat="1" ht="24">
      <c r="A95" s="15" t="s">
        <v>196</v>
      </c>
      <c r="B95" s="15" t="s">
        <v>308</v>
      </c>
      <c r="C95" s="31">
        <v>923</v>
      </c>
      <c r="D95" s="31" t="s">
        <v>24</v>
      </c>
      <c r="E95" s="121" t="s">
        <v>299</v>
      </c>
      <c r="F95" s="42"/>
      <c r="G95" s="36"/>
      <c r="H95" s="79"/>
      <c r="I95" s="36"/>
      <c r="J95" s="79"/>
      <c r="K95" s="32">
        <v>4600</v>
      </c>
      <c r="L95" s="33"/>
      <c r="M95" s="33"/>
    </row>
    <row r="96" spans="1:13" s="44" customFormat="1" ht="24">
      <c r="A96" s="18" t="s">
        <v>197</v>
      </c>
      <c r="B96" s="18" t="s">
        <v>233</v>
      </c>
      <c r="C96" s="42">
        <v>923</v>
      </c>
      <c r="D96" s="42" t="s">
        <v>24</v>
      </c>
      <c r="E96" s="125" t="s">
        <v>299</v>
      </c>
      <c r="F96" s="42">
        <v>200</v>
      </c>
      <c r="G96" s="36"/>
      <c r="H96" s="79"/>
      <c r="I96" s="36"/>
      <c r="J96" s="79"/>
      <c r="K96" s="36">
        <v>4600</v>
      </c>
      <c r="L96" s="33"/>
      <c r="M96" s="33"/>
    </row>
    <row r="97" spans="1:13" s="44" customFormat="1" ht="27" customHeight="1" hidden="1">
      <c r="A97" s="15" t="s">
        <v>300</v>
      </c>
      <c r="B97" s="15" t="s">
        <v>303</v>
      </c>
      <c r="C97" s="31">
        <v>923</v>
      </c>
      <c r="D97" s="31" t="s">
        <v>24</v>
      </c>
      <c r="E97" s="121" t="s">
        <v>302</v>
      </c>
      <c r="F97" s="42"/>
      <c r="G97" s="36"/>
      <c r="H97" s="79"/>
      <c r="I97" s="36"/>
      <c r="J97" s="79"/>
      <c r="K97" s="32"/>
      <c r="L97" s="33"/>
      <c r="M97" s="33"/>
    </row>
    <row r="98" spans="1:13" s="44" customFormat="1" ht="12.75" hidden="1">
      <c r="A98" s="18" t="s">
        <v>301</v>
      </c>
      <c r="B98" s="18" t="s">
        <v>232</v>
      </c>
      <c r="C98" s="42">
        <v>923</v>
      </c>
      <c r="D98" s="42" t="s">
        <v>24</v>
      </c>
      <c r="E98" s="125" t="s">
        <v>302</v>
      </c>
      <c r="F98" s="42">
        <v>200</v>
      </c>
      <c r="G98" s="36"/>
      <c r="H98" s="79"/>
      <c r="I98" s="36"/>
      <c r="J98" s="79"/>
      <c r="K98" s="36"/>
      <c r="L98" s="33"/>
      <c r="M98" s="33"/>
    </row>
    <row r="99" spans="1:13" s="44" customFormat="1" ht="12.75">
      <c r="A99" s="15" t="s">
        <v>74</v>
      </c>
      <c r="B99" s="15" t="s">
        <v>66</v>
      </c>
      <c r="C99" s="31" t="s">
        <v>4</v>
      </c>
      <c r="D99" s="25" t="s">
        <v>67</v>
      </c>
      <c r="E99" s="42"/>
      <c r="F99" s="42"/>
      <c r="G99" s="32"/>
      <c r="H99" s="79"/>
      <c r="I99" s="32"/>
      <c r="J99" s="79"/>
      <c r="K99" s="32">
        <f>SUM(K100,K103)</f>
        <v>480</v>
      </c>
      <c r="L99" s="33"/>
      <c r="M99" s="33"/>
    </row>
    <row r="100" spans="1:13" s="100" customFormat="1" ht="12.75">
      <c r="A100" s="17" t="s">
        <v>75</v>
      </c>
      <c r="B100" s="17" t="s">
        <v>278</v>
      </c>
      <c r="C100" s="27" t="s">
        <v>4</v>
      </c>
      <c r="D100" s="57" t="s">
        <v>177</v>
      </c>
      <c r="E100" s="66"/>
      <c r="F100" s="66"/>
      <c r="G100" s="28"/>
      <c r="H100" s="83"/>
      <c r="I100" s="28"/>
      <c r="J100" s="83"/>
      <c r="K100" s="28">
        <f>K102</f>
        <v>150</v>
      </c>
      <c r="L100" s="99"/>
      <c r="M100" s="99"/>
    </row>
    <row r="101" spans="1:13" s="44" customFormat="1" ht="36">
      <c r="A101" s="15" t="s">
        <v>76</v>
      </c>
      <c r="B101" s="16" t="s">
        <v>256</v>
      </c>
      <c r="C101" s="31" t="s">
        <v>4</v>
      </c>
      <c r="D101" s="25" t="s">
        <v>177</v>
      </c>
      <c r="E101" s="31">
        <v>4280000181</v>
      </c>
      <c r="F101" s="42"/>
      <c r="G101" s="32"/>
      <c r="H101" s="79"/>
      <c r="I101" s="32"/>
      <c r="J101" s="79"/>
      <c r="K101" s="32">
        <v>190</v>
      </c>
      <c r="L101" s="33"/>
      <c r="M101" s="33"/>
    </row>
    <row r="102" spans="1:13" s="44" customFormat="1" ht="12.75">
      <c r="A102" s="15" t="s">
        <v>136</v>
      </c>
      <c r="B102" s="18" t="s">
        <v>232</v>
      </c>
      <c r="C102" s="31" t="s">
        <v>4</v>
      </c>
      <c r="D102" s="25" t="s">
        <v>177</v>
      </c>
      <c r="E102" s="42">
        <v>4280000181</v>
      </c>
      <c r="F102" s="125">
        <v>200</v>
      </c>
      <c r="G102" s="32"/>
      <c r="H102" s="79"/>
      <c r="I102" s="32"/>
      <c r="J102" s="79"/>
      <c r="K102" s="32">
        <v>150</v>
      </c>
      <c r="L102" s="33"/>
      <c r="M102" s="33"/>
    </row>
    <row r="103" spans="1:13" s="102" customFormat="1" ht="12.75">
      <c r="A103" s="17" t="s">
        <v>178</v>
      </c>
      <c r="B103" s="17" t="s">
        <v>78</v>
      </c>
      <c r="C103" s="27" t="s">
        <v>4</v>
      </c>
      <c r="D103" s="57" t="s">
        <v>33</v>
      </c>
      <c r="E103" s="27"/>
      <c r="F103" s="27"/>
      <c r="G103" s="28">
        <f>G106+G104</f>
        <v>690</v>
      </c>
      <c r="H103" s="76"/>
      <c r="I103" s="28">
        <f>I106+I104</f>
        <v>390</v>
      </c>
      <c r="J103" s="76"/>
      <c r="K103" s="28">
        <f>K106+K104</f>
        <v>330</v>
      </c>
      <c r="L103" s="101"/>
      <c r="M103" s="101"/>
    </row>
    <row r="104" spans="1:13" s="58" customFormat="1" ht="24">
      <c r="A104" s="15" t="s">
        <v>179</v>
      </c>
      <c r="B104" s="16" t="s">
        <v>257</v>
      </c>
      <c r="C104" s="31" t="s">
        <v>4</v>
      </c>
      <c r="D104" s="31" t="s">
        <v>33</v>
      </c>
      <c r="E104" s="31">
        <v>4310000191</v>
      </c>
      <c r="F104" s="31"/>
      <c r="G104" s="32">
        <f>G105</f>
        <v>540</v>
      </c>
      <c r="H104" s="77"/>
      <c r="I104" s="32">
        <f>I105</f>
        <v>300</v>
      </c>
      <c r="J104" s="77"/>
      <c r="K104" s="32">
        <f>K105</f>
        <v>180</v>
      </c>
      <c r="L104" s="50"/>
      <c r="M104" s="50"/>
    </row>
    <row r="105" spans="1:13" s="44" customFormat="1" ht="12.75">
      <c r="A105" s="18" t="s">
        <v>180</v>
      </c>
      <c r="B105" s="18" t="s">
        <v>232</v>
      </c>
      <c r="C105" s="42" t="s">
        <v>4</v>
      </c>
      <c r="D105" s="42" t="s">
        <v>33</v>
      </c>
      <c r="E105" s="42">
        <v>4310000191</v>
      </c>
      <c r="F105" s="42">
        <v>200</v>
      </c>
      <c r="G105" s="36">
        <v>540</v>
      </c>
      <c r="H105" s="79">
        <v>103.3</v>
      </c>
      <c r="I105" s="36">
        <v>300</v>
      </c>
      <c r="J105" s="79"/>
      <c r="K105" s="36">
        <v>180</v>
      </c>
      <c r="L105" s="33"/>
      <c r="M105" s="33"/>
    </row>
    <row r="106" spans="1:13" s="51" customFormat="1" ht="36">
      <c r="A106" s="15" t="s">
        <v>181</v>
      </c>
      <c r="B106" s="15" t="s">
        <v>276</v>
      </c>
      <c r="C106" s="31" t="s">
        <v>4</v>
      </c>
      <c r="D106" s="31" t="s">
        <v>33</v>
      </c>
      <c r="E106" s="31">
        <v>7940000561</v>
      </c>
      <c r="F106" s="31"/>
      <c r="G106" s="32">
        <f>G107</f>
        <v>150</v>
      </c>
      <c r="H106" s="77"/>
      <c r="I106" s="32">
        <f>I107</f>
        <v>90</v>
      </c>
      <c r="J106" s="77"/>
      <c r="K106" s="32">
        <f>K107</f>
        <v>150</v>
      </c>
      <c r="L106" s="50"/>
      <c r="M106" s="50"/>
    </row>
    <row r="107" spans="1:13" s="44" customFormat="1" ht="12.75">
      <c r="A107" s="18" t="s">
        <v>182</v>
      </c>
      <c r="B107" s="10" t="s">
        <v>232</v>
      </c>
      <c r="C107" s="42" t="s">
        <v>4</v>
      </c>
      <c r="D107" s="42" t="s">
        <v>33</v>
      </c>
      <c r="E107" s="42">
        <v>7940000561</v>
      </c>
      <c r="F107" s="42">
        <v>200</v>
      </c>
      <c r="G107" s="36">
        <v>150</v>
      </c>
      <c r="H107" s="79">
        <v>-33</v>
      </c>
      <c r="I107" s="36">
        <v>90</v>
      </c>
      <c r="J107" s="79"/>
      <c r="K107" s="36">
        <v>150</v>
      </c>
      <c r="L107" s="33"/>
      <c r="M107" s="33"/>
    </row>
    <row r="108" spans="1:13" s="44" customFormat="1" ht="12.75">
      <c r="A108" s="15" t="s">
        <v>77</v>
      </c>
      <c r="B108" s="15" t="s">
        <v>151</v>
      </c>
      <c r="C108" s="31" t="s">
        <v>4</v>
      </c>
      <c r="D108" s="25" t="s">
        <v>79</v>
      </c>
      <c r="E108" s="31"/>
      <c r="F108" s="31"/>
      <c r="G108" s="32">
        <f>G109</f>
        <v>8646</v>
      </c>
      <c r="H108" s="77"/>
      <c r="I108" s="32" t="e">
        <f>I109</f>
        <v>#REF!</v>
      </c>
      <c r="J108" s="77"/>
      <c r="K108" s="32">
        <f>K109</f>
        <v>11000</v>
      </c>
      <c r="L108" s="33"/>
      <c r="M108" s="33"/>
    </row>
    <row r="109" spans="1:13" s="58" customFormat="1" ht="12.75">
      <c r="A109" s="17" t="s">
        <v>80</v>
      </c>
      <c r="B109" s="17" t="s">
        <v>82</v>
      </c>
      <c r="C109" s="27" t="s">
        <v>4</v>
      </c>
      <c r="D109" s="57" t="s">
        <v>35</v>
      </c>
      <c r="E109" s="27"/>
      <c r="F109" s="27"/>
      <c r="G109" s="28">
        <f>G110</f>
        <v>8646</v>
      </c>
      <c r="H109" s="76"/>
      <c r="I109" s="28" t="e">
        <f>I110+#REF!+#REF!+#REF!</f>
        <v>#REF!</v>
      </c>
      <c r="J109" s="76"/>
      <c r="K109" s="28">
        <f>K110</f>
        <v>11000</v>
      </c>
      <c r="L109" s="50"/>
      <c r="M109" s="50"/>
    </row>
    <row r="110" spans="1:13" s="58" customFormat="1" ht="46.5" customHeight="1">
      <c r="A110" s="15" t="s">
        <v>81</v>
      </c>
      <c r="B110" s="15" t="s">
        <v>240</v>
      </c>
      <c r="C110" s="31" t="s">
        <v>4</v>
      </c>
      <c r="D110" s="31" t="s">
        <v>35</v>
      </c>
      <c r="E110" s="31">
        <v>7950000201</v>
      </c>
      <c r="F110" s="31"/>
      <c r="G110" s="32">
        <f>G111</f>
        <v>8646</v>
      </c>
      <c r="H110" s="77"/>
      <c r="I110" s="32">
        <f>I111</f>
        <v>6740.5</v>
      </c>
      <c r="J110" s="77"/>
      <c r="K110" s="32">
        <f>K111</f>
        <v>11000</v>
      </c>
      <c r="L110" s="50"/>
      <c r="M110" s="50"/>
    </row>
    <row r="111" spans="1:13" s="51" customFormat="1" ht="12.75">
      <c r="A111" s="18" t="s">
        <v>137</v>
      </c>
      <c r="B111" s="18" t="s">
        <v>232</v>
      </c>
      <c r="C111" s="42" t="s">
        <v>4</v>
      </c>
      <c r="D111" s="42" t="s">
        <v>35</v>
      </c>
      <c r="E111" s="42">
        <v>7950000201</v>
      </c>
      <c r="F111" s="42">
        <v>200</v>
      </c>
      <c r="G111" s="36">
        <v>8646</v>
      </c>
      <c r="H111" s="79">
        <v>162.5</v>
      </c>
      <c r="I111" s="36">
        <v>6740.5</v>
      </c>
      <c r="J111" s="79"/>
      <c r="K111" s="36">
        <v>11000</v>
      </c>
      <c r="L111" s="50"/>
      <c r="M111" s="50"/>
    </row>
    <row r="112" spans="1:13" s="44" customFormat="1" ht="12.75">
      <c r="A112" s="15" t="s">
        <v>83</v>
      </c>
      <c r="B112" s="15" t="s">
        <v>84</v>
      </c>
      <c r="C112" s="31" t="s">
        <v>4</v>
      </c>
      <c r="D112" s="25" t="s">
        <v>87</v>
      </c>
      <c r="E112" s="31"/>
      <c r="F112" s="31"/>
      <c r="G112" s="32">
        <f>G116</f>
        <v>7900.900000000001</v>
      </c>
      <c r="H112" s="77"/>
      <c r="I112" s="32">
        <f>I116+I113</f>
        <v>8793.800000000001</v>
      </c>
      <c r="J112" s="77"/>
      <c r="K112" s="32">
        <f>K116+K113</f>
        <v>11209.3</v>
      </c>
      <c r="L112" s="33"/>
      <c r="M112" s="33"/>
    </row>
    <row r="113" spans="1:13" s="44" customFormat="1" ht="12.75">
      <c r="A113" s="97" t="s">
        <v>85</v>
      </c>
      <c r="B113" s="97" t="s">
        <v>160</v>
      </c>
      <c r="C113" s="94">
        <v>923</v>
      </c>
      <c r="D113" s="94">
        <v>1003</v>
      </c>
      <c r="E113" s="94"/>
      <c r="F113" s="94"/>
      <c r="G113" s="95"/>
      <c r="H113" s="96"/>
      <c r="I113" s="95">
        <f>I115</f>
        <v>474.6</v>
      </c>
      <c r="J113" s="96"/>
      <c r="K113" s="95">
        <f>K115</f>
        <v>752.5</v>
      </c>
      <c r="L113" s="33"/>
      <c r="M113" s="33"/>
    </row>
    <row r="114" spans="1:13" s="44" customFormat="1" ht="24">
      <c r="A114" s="15" t="s">
        <v>88</v>
      </c>
      <c r="B114" s="115" t="s">
        <v>176</v>
      </c>
      <c r="C114" s="45">
        <v>923</v>
      </c>
      <c r="D114" s="45">
        <v>1003</v>
      </c>
      <c r="E114" s="45">
        <v>5050000231</v>
      </c>
      <c r="F114" s="118"/>
      <c r="G114" s="36"/>
      <c r="H114" s="80"/>
      <c r="I114" s="36">
        <f>I115</f>
        <v>474.6</v>
      </c>
      <c r="J114" s="80"/>
      <c r="K114" s="36">
        <v>752.5</v>
      </c>
      <c r="L114" s="33"/>
      <c r="M114" s="33"/>
    </row>
    <row r="115" spans="1:13" s="44" customFormat="1" ht="12.75">
      <c r="A115" s="15" t="s">
        <v>138</v>
      </c>
      <c r="B115" s="115" t="s">
        <v>215</v>
      </c>
      <c r="C115" s="45">
        <v>923</v>
      </c>
      <c r="D115" s="45">
        <v>1003</v>
      </c>
      <c r="E115" s="45">
        <v>5050000231</v>
      </c>
      <c r="F115" s="119" t="s">
        <v>216</v>
      </c>
      <c r="G115" s="36"/>
      <c r="H115" s="80"/>
      <c r="I115" s="36">
        <v>474.6</v>
      </c>
      <c r="J115" s="80"/>
      <c r="K115" s="36">
        <v>752.5</v>
      </c>
      <c r="L115" s="33"/>
      <c r="M115" s="33"/>
    </row>
    <row r="116" spans="1:13" s="58" customFormat="1" ht="12.75">
      <c r="A116" s="17" t="s">
        <v>161</v>
      </c>
      <c r="B116" s="116" t="s">
        <v>86</v>
      </c>
      <c r="C116" s="27" t="s">
        <v>4</v>
      </c>
      <c r="D116" s="57" t="s">
        <v>37</v>
      </c>
      <c r="E116" s="27"/>
      <c r="F116" s="120"/>
      <c r="G116" s="28">
        <f>G117+G119+G38</f>
        <v>7900.900000000001</v>
      </c>
      <c r="H116" s="76"/>
      <c r="I116" s="28">
        <f>I117+I119+I38</f>
        <v>8319.2</v>
      </c>
      <c r="J116" s="76"/>
      <c r="K116" s="28">
        <f>K117+K119</f>
        <v>10456.8</v>
      </c>
      <c r="L116" s="50"/>
      <c r="M116" s="50"/>
    </row>
    <row r="117" spans="1:13" s="58" customFormat="1" ht="36">
      <c r="A117" s="15" t="s">
        <v>162</v>
      </c>
      <c r="B117" s="117" t="s">
        <v>260</v>
      </c>
      <c r="C117" s="31" t="s">
        <v>4</v>
      </c>
      <c r="D117" s="31" t="s">
        <v>37</v>
      </c>
      <c r="E117" s="25" t="s">
        <v>293</v>
      </c>
      <c r="F117" s="121"/>
      <c r="G117" s="32">
        <f>G118</f>
        <v>5703.6</v>
      </c>
      <c r="H117" s="77"/>
      <c r="I117" s="32">
        <f>I118</f>
        <v>5965.3</v>
      </c>
      <c r="J117" s="77"/>
      <c r="K117" s="32">
        <f>K118</f>
        <v>8095.5</v>
      </c>
      <c r="L117" s="50"/>
      <c r="M117" s="50"/>
    </row>
    <row r="118" spans="1:13" s="51" customFormat="1" ht="12.75">
      <c r="A118" s="18" t="s">
        <v>163</v>
      </c>
      <c r="B118" s="115" t="s">
        <v>215</v>
      </c>
      <c r="C118" s="42" t="s">
        <v>4</v>
      </c>
      <c r="D118" s="42" t="s">
        <v>37</v>
      </c>
      <c r="E118" s="43" t="s">
        <v>293</v>
      </c>
      <c r="F118" s="122">
        <v>300</v>
      </c>
      <c r="G118" s="36">
        <v>5703.6</v>
      </c>
      <c r="H118" s="79"/>
      <c r="I118" s="36">
        <v>5965.3</v>
      </c>
      <c r="J118" s="79"/>
      <c r="K118" s="36">
        <v>8095.5</v>
      </c>
      <c r="L118" s="50"/>
      <c r="M118" s="50"/>
    </row>
    <row r="119" spans="1:13" s="44" customFormat="1" ht="36">
      <c r="A119" s="15" t="s">
        <v>164</v>
      </c>
      <c r="B119" s="117" t="s">
        <v>261</v>
      </c>
      <c r="C119" s="31" t="s">
        <v>4</v>
      </c>
      <c r="D119" s="31" t="s">
        <v>37</v>
      </c>
      <c r="E119" s="25" t="s">
        <v>294</v>
      </c>
      <c r="F119" s="123"/>
      <c r="G119" s="32">
        <f>G120</f>
        <v>356.5</v>
      </c>
      <c r="H119" s="77"/>
      <c r="I119" s="32">
        <f>I120</f>
        <v>433.7</v>
      </c>
      <c r="J119" s="77"/>
      <c r="K119" s="32">
        <f>K120</f>
        <v>2361.3</v>
      </c>
      <c r="L119" s="33"/>
      <c r="M119" s="33"/>
    </row>
    <row r="120" spans="1:13" s="44" customFormat="1" ht="12.75">
      <c r="A120" s="13" t="s">
        <v>165</v>
      </c>
      <c r="B120" s="115" t="s">
        <v>215</v>
      </c>
      <c r="C120" s="45" t="s">
        <v>4</v>
      </c>
      <c r="D120" s="45" t="s">
        <v>37</v>
      </c>
      <c r="E120" s="43" t="s">
        <v>294</v>
      </c>
      <c r="F120" s="122">
        <v>300</v>
      </c>
      <c r="G120" s="36">
        <v>356.5</v>
      </c>
      <c r="H120" s="80"/>
      <c r="I120" s="36">
        <v>433.7</v>
      </c>
      <c r="J120" s="80"/>
      <c r="K120" s="36">
        <v>2361.3</v>
      </c>
      <c r="L120" s="33"/>
      <c r="M120" s="33"/>
    </row>
    <row r="121" spans="12:13" s="44" customFormat="1" ht="12.75" hidden="1">
      <c r="L121" s="33"/>
      <c r="M121" s="33"/>
    </row>
    <row r="122" spans="12:13" s="44" customFormat="1" ht="12.75" hidden="1">
      <c r="L122" s="33"/>
      <c r="M122" s="33"/>
    </row>
    <row r="123" spans="12:13" s="44" customFormat="1" ht="12.75" hidden="1">
      <c r="L123" s="33"/>
      <c r="M123" s="33"/>
    </row>
    <row r="124" spans="1:13" s="51" customFormat="1" ht="12.75">
      <c r="A124" s="15" t="s">
        <v>99</v>
      </c>
      <c r="B124" s="15" t="s">
        <v>100</v>
      </c>
      <c r="C124" s="31">
        <v>923</v>
      </c>
      <c r="D124" s="31">
        <v>1100</v>
      </c>
      <c r="E124" s="31"/>
      <c r="F124" s="121"/>
      <c r="G124" s="63">
        <f>G125</f>
        <v>400</v>
      </c>
      <c r="H124" s="77"/>
      <c r="I124" s="63">
        <f>I125</f>
        <v>300</v>
      </c>
      <c r="J124" s="77"/>
      <c r="K124" s="63">
        <f>K125</f>
        <v>400</v>
      </c>
      <c r="L124" s="50"/>
      <c r="M124" s="50"/>
    </row>
    <row r="125" spans="1:13" s="44" customFormat="1" ht="12.75">
      <c r="A125" s="22" t="s">
        <v>101</v>
      </c>
      <c r="B125" s="17" t="s">
        <v>102</v>
      </c>
      <c r="C125" s="27">
        <v>923</v>
      </c>
      <c r="D125" s="27">
        <v>1102</v>
      </c>
      <c r="E125" s="27"/>
      <c r="F125" s="120"/>
      <c r="G125" s="28">
        <f>G126</f>
        <v>400</v>
      </c>
      <c r="H125" s="76"/>
      <c r="I125" s="28">
        <f>I126</f>
        <v>300</v>
      </c>
      <c r="J125" s="76"/>
      <c r="K125" s="28">
        <f>K126</f>
        <v>400</v>
      </c>
      <c r="L125" s="33"/>
      <c r="M125" s="33"/>
    </row>
    <row r="126" spans="1:13" s="44" customFormat="1" ht="24">
      <c r="A126" s="64" t="s">
        <v>103</v>
      </c>
      <c r="B126" s="10" t="s">
        <v>241</v>
      </c>
      <c r="C126" s="31">
        <v>923</v>
      </c>
      <c r="D126" s="31">
        <v>1102</v>
      </c>
      <c r="E126" s="60">
        <v>7960000241</v>
      </c>
      <c r="F126" s="118"/>
      <c r="G126" s="36">
        <f>G127</f>
        <v>400</v>
      </c>
      <c r="H126" s="80"/>
      <c r="I126" s="36">
        <f>I127</f>
        <v>300</v>
      </c>
      <c r="J126" s="80"/>
      <c r="K126" s="36">
        <f>K127</f>
        <v>400</v>
      </c>
      <c r="L126" s="33"/>
      <c r="M126" s="33"/>
    </row>
    <row r="127" spans="1:13" s="44" customFormat="1" ht="12.75">
      <c r="A127" s="64" t="s">
        <v>139</v>
      </c>
      <c r="B127" s="18" t="s">
        <v>232</v>
      </c>
      <c r="C127" s="42">
        <v>923</v>
      </c>
      <c r="D127" s="42">
        <v>1102</v>
      </c>
      <c r="E127" s="45">
        <v>7960000241</v>
      </c>
      <c r="F127" s="118">
        <v>200</v>
      </c>
      <c r="G127" s="36">
        <v>400</v>
      </c>
      <c r="H127" s="80">
        <v>-102.2</v>
      </c>
      <c r="I127" s="36">
        <v>300</v>
      </c>
      <c r="J127" s="80"/>
      <c r="K127" s="36">
        <v>400</v>
      </c>
      <c r="L127" s="33"/>
      <c r="M127" s="33"/>
    </row>
    <row r="128" spans="1:13" s="41" customFormat="1" ht="12.75">
      <c r="A128" s="65" t="s">
        <v>104</v>
      </c>
      <c r="B128" s="16" t="s">
        <v>105</v>
      </c>
      <c r="C128" s="31">
        <v>923</v>
      </c>
      <c r="D128" s="31">
        <v>1200</v>
      </c>
      <c r="E128" s="45"/>
      <c r="F128" s="118"/>
      <c r="G128" s="32" t="e">
        <f>G129</f>
        <v>#REF!</v>
      </c>
      <c r="H128" s="80"/>
      <c r="I128" s="32" t="e">
        <f>I129</f>
        <v>#REF!</v>
      </c>
      <c r="J128" s="80"/>
      <c r="K128" s="32">
        <f>K129</f>
        <v>2166.7</v>
      </c>
      <c r="L128" s="40"/>
      <c r="M128" s="40"/>
    </row>
    <row r="129" spans="1:14" s="68" customFormat="1" ht="12.75">
      <c r="A129" s="22" t="s">
        <v>106</v>
      </c>
      <c r="B129" s="22" t="s">
        <v>107</v>
      </c>
      <c r="C129" s="66">
        <v>923</v>
      </c>
      <c r="D129" s="66">
        <v>1202</v>
      </c>
      <c r="E129" s="66"/>
      <c r="F129" s="124"/>
      <c r="G129" s="67" t="e">
        <f>G130</f>
        <v>#REF!</v>
      </c>
      <c r="H129" s="83"/>
      <c r="I129" s="67" t="e">
        <f>I130</f>
        <v>#REF!</v>
      </c>
      <c r="J129" s="83"/>
      <c r="K129" s="67">
        <f>K131</f>
        <v>2166.7</v>
      </c>
      <c r="N129" s="41"/>
    </row>
    <row r="130" spans="1:14" s="70" customFormat="1" ht="24">
      <c r="A130" s="18" t="s">
        <v>120</v>
      </c>
      <c r="B130" s="18" t="s">
        <v>117</v>
      </c>
      <c r="C130" s="31" t="s">
        <v>4</v>
      </c>
      <c r="D130" s="31">
        <v>1202</v>
      </c>
      <c r="E130" s="31">
        <v>4570000251</v>
      </c>
      <c r="F130" s="125"/>
      <c r="G130" s="69" t="e">
        <f>#REF!</f>
        <v>#REF!</v>
      </c>
      <c r="H130" s="79"/>
      <c r="I130" s="69" t="e">
        <f>#REF!</f>
        <v>#REF!</v>
      </c>
      <c r="J130" s="79"/>
      <c r="K130" s="175">
        <f>K131</f>
        <v>2166.7</v>
      </c>
      <c r="N130" s="34"/>
    </row>
    <row r="131" spans="1:14" s="70" customFormat="1" ht="12.75">
      <c r="A131" s="18" t="s">
        <v>140</v>
      </c>
      <c r="B131" s="18" t="s">
        <v>232</v>
      </c>
      <c r="C131" s="42">
        <v>923</v>
      </c>
      <c r="D131" s="42">
        <v>1202</v>
      </c>
      <c r="E131" s="42">
        <v>4570000251</v>
      </c>
      <c r="F131" s="125">
        <v>200</v>
      </c>
      <c r="G131" s="69"/>
      <c r="H131" s="79"/>
      <c r="I131" s="69"/>
      <c r="J131" s="79"/>
      <c r="K131" s="175">
        <v>2166.7</v>
      </c>
      <c r="N131" s="34"/>
    </row>
    <row r="132" spans="1:14" s="74" customFormat="1" ht="12.75">
      <c r="A132" s="24"/>
      <c r="B132" s="71" t="s">
        <v>39</v>
      </c>
      <c r="C132" s="72"/>
      <c r="D132" s="72"/>
      <c r="E132" s="72"/>
      <c r="F132" s="72"/>
      <c r="G132" s="73" t="e">
        <f>G13+G63+G67+G73+G103+G108+G112+G124+G128</f>
        <v>#REF!</v>
      </c>
      <c r="H132" s="84"/>
      <c r="I132" s="73" t="e">
        <f>I13+I63+I67+I73+I103+I108+I112+I124+I128+K132</f>
        <v>#REF!</v>
      </c>
      <c r="J132" s="84"/>
      <c r="K132" s="73">
        <f>K14+K63+K67+K73+K108+K112+K124+K128+M132+K99+K28+K44</f>
        <v>89189.1</v>
      </c>
      <c r="N132" s="47"/>
    </row>
    <row r="133" spans="1:14" s="74" customFormat="1" ht="12.75">
      <c r="A133" s="2"/>
      <c r="B133" s="2"/>
      <c r="H133" s="85"/>
      <c r="J133" s="85"/>
      <c r="N133" s="47"/>
    </row>
    <row r="134" spans="1:10" s="74" customFormat="1" ht="12.75">
      <c r="A134" s="2"/>
      <c r="B134" s="2"/>
      <c r="H134" s="85"/>
      <c r="J134" s="85"/>
    </row>
    <row r="135" spans="1:10" s="74" customFormat="1" ht="12.75">
      <c r="A135" s="2"/>
      <c r="B135" s="2"/>
      <c r="H135" s="85"/>
      <c r="J135" s="85"/>
    </row>
    <row r="136" spans="1:10" s="74" customFormat="1" ht="12.75">
      <c r="A136" s="2"/>
      <c r="B136" s="2"/>
      <c r="H136" s="85"/>
      <c r="J136" s="85"/>
    </row>
    <row r="137" spans="1:10" s="74" customFormat="1" ht="12.75">
      <c r="A137" s="2"/>
      <c r="B137" s="2"/>
      <c r="H137" s="85"/>
      <c r="J137" s="85"/>
    </row>
    <row r="138" spans="1:10" s="74" customFormat="1" ht="12.75">
      <c r="A138" s="2"/>
      <c r="B138" s="2"/>
      <c r="H138" s="85"/>
      <c r="J138" s="85"/>
    </row>
    <row r="139" spans="1:10" s="74" customFormat="1" ht="12.75">
      <c r="A139" s="2"/>
      <c r="B139" s="2"/>
      <c r="H139" s="85"/>
      <c r="J139" s="85"/>
    </row>
    <row r="140" spans="1:10" s="74" customFormat="1" ht="12.75">
      <c r="A140" s="2"/>
      <c r="B140" s="2"/>
      <c r="H140" s="85"/>
      <c r="J140" s="85"/>
    </row>
    <row r="141" spans="1:10" s="74" customFormat="1" ht="12.75">
      <c r="A141" s="2"/>
      <c r="B141" s="2"/>
      <c r="H141" s="85"/>
      <c r="J141" s="85"/>
    </row>
    <row r="142" spans="1:10" s="74" customFormat="1" ht="12.75">
      <c r="A142" s="2"/>
      <c r="B142" s="2"/>
      <c r="H142" s="85"/>
      <c r="J142" s="85"/>
    </row>
    <row r="143" spans="1:10" s="74" customFormat="1" ht="12.75">
      <c r="A143" s="2"/>
      <c r="B143" s="2"/>
      <c r="H143" s="85"/>
      <c r="J143" s="85"/>
    </row>
    <row r="144" spans="1:10" s="74" customFormat="1" ht="12.75">
      <c r="A144" s="2"/>
      <c r="B144" s="2"/>
      <c r="H144" s="85"/>
      <c r="J144" s="85"/>
    </row>
    <row r="145" spans="1:10" s="74" customFormat="1" ht="12.75">
      <c r="A145" s="2"/>
      <c r="B145" s="2"/>
      <c r="H145" s="85"/>
      <c r="J145" s="85"/>
    </row>
    <row r="146" spans="1:10" s="74" customFormat="1" ht="12.75">
      <c r="A146" s="2"/>
      <c r="B146" s="2"/>
      <c r="H146" s="85"/>
      <c r="J146" s="85"/>
    </row>
    <row r="147" spans="1:10" s="74" customFormat="1" ht="12.75">
      <c r="A147" s="2"/>
      <c r="B147" s="2"/>
      <c r="H147" s="85"/>
      <c r="J147" s="85"/>
    </row>
    <row r="148" spans="1:10" s="74" customFormat="1" ht="12.75">
      <c r="A148" s="2"/>
      <c r="B148" s="2"/>
      <c r="H148" s="85"/>
      <c r="J148" s="85"/>
    </row>
    <row r="149" spans="1:10" s="74" customFormat="1" ht="12.75">
      <c r="A149" s="2"/>
      <c r="B149" s="2"/>
      <c r="H149" s="85"/>
      <c r="J149" s="85"/>
    </row>
    <row r="150" spans="1:10" s="74" customFormat="1" ht="12.75">
      <c r="A150" s="2"/>
      <c r="B150" s="2"/>
      <c r="H150" s="85"/>
      <c r="J150" s="85"/>
    </row>
    <row r="151" spans="1:10" s="74" customFormat="1" ht="12.75">
      <c r="A151" s="2"/>
      <c r="B151" s="2"/>
      <c r="H151" s="85"/>
      <c r="J151" s="85"/>
    </row>
    <row r="152" spans="1:10" s="74" customFormat="1" ht="12.75">
      <c r="A152" s="2"/>
      <c r="B152" s="2"/>
      <c r="H152" s="85"/>
      <c r="J152" s="85"/>
    </row>
    <row r="153" spans="1:10" s="74" customFormat="1" ht="12.75">
      <c r="A153" s="2"/>
      <c r="B153" s="2"/>
      <c r="H153" s="85"/>
      <c r="J153" s="85"/>
    </row>
    <row r="154" spans="1:10" s="74" customFormat="1" ht="12.75">
      <c r="A154" s="2"/>
      <c r="B154" s="2"/>
      <c r="H154" s="85"/>
      <c r="J154" s="85"/>
    </row>
    <row r="155" spans="1:10" s="74" customFormat="1" ht="12.75">
      <c r="A155" s="2"/>
      <c r="B155" s="2"/>
      <c r="H155" s="85"/>
      <c r="J155" s="85"/>
    </row>
    <row r="156" spans="1:10" s="74" customFormat="1" ht="12.75">
      <c r="A156" s="2"/>
      <c r="B156" s="2"/>
      <c r="H156" s="85"/>
      <c r="J156" s="85"/>
    </row>
    <row r="157" spans="1:10" s="74" customFormat="1" ht="12.75">
      <c r="A157" s="2"/>
      <c r="B157" s="2"/>
      <c r="H157" s="85"/>
      <c r="J157" s="85"/>
    </row>
    <row r="158" spans="1:10" s="74" customFormat="1" ht="12.75">
      <c r="A158" s="2"/>
      <c r="B158" s="2"/>
      <c r="H158" s="85"/>
      <c r="J158" s="85"/>
    </row>
    <row r="159" spans="1:10" s="74" customFormat="1" ht="12.75">
      <c r="A159" s="2"/>
      <c r="B159" s="2"/>
      <c r="H159" s="85"/>
      <c r="J159" s="85"/>
    </row>
    <row r="160" spans="1:10" s="74" customFormat="1" ht="12.75">
      <c r="A160" s="2"/>
      <c r="B160" s="2"/>
      <c r="H160" s="85"/>
      <c r="J160" s="85"/>
    </row>
    <row r="161" spans="1:10" s="74" customFormat="1" ht="12.75">
      <c r="A161" s="2"/>
      <c r="B161" s="2"/>
      <c r="H161" s="85"/>
      <c r="J161" s="85"/>
    </row>
    <row r="162" spans="1:10" s="74" customFormat="1" ht="12.75">
      <c r="A162" s="2"/>
      <c r="B162" s="2"/>
      <c r="H162" s="85"/>
      <c r="J162" s="85"/>
    </row>
    <row r="163" spans="1:10" s="74" customFormat="1" ht="12.75">
      <c r="A163" s="2"/>
      <c r="B163" s="2"/>
      <c r="H163" s="85"/>
      <c r="J163" s="85"/>
    </row>
    <row r="164" spans="1:10" s="74" customFormat="1" ht="12.75">
      <c r="A164" s="2"/>
      <c r="B164" s="2"/>
      <c r="H164" s="85"/>
      <c r="J164" s="85"/>
    </row>
    <row r="165" spans="1:10" s="74" customFormat="1" ht="12.75">
      <c r="A165" s="2"/>
      <c r="B165" s="2"/>
      <c r="H165" s="85"/>
      <c r="J165" s="85"/>
    </row>
    <row r="166" spans="1:10" s="74" customFormat="1" ht="12.75">
      <c r="A166" s="2"/>
      <c r="B166" s="2"/>
      <c r="H166" s="85"/>
      <c r="J166" s="85"/>
    </row>
    <row r="167" spans="1:10" s="74" customFormat="1" ht="12.75">
      <c r="A167" s="2"/>
      <c r="B167" s="2"/>
      <c r="H167" s="85"/>
      <c r="J167" s="85"/>
    </row>
    <row r="168" spans="1:10" s="74" customFormat="1" ht="12.75">
      <c r="A168" s="2"/>
      <c r="B168" s="2"/>
      <c r="H168" s="85"/>
      <c r="J168" s="85"/>
    </row>
    <row r="169" spans="1:10" s="74" customFormat="1" ht="12.75">
      <c r="A169" s="2"/>
      <c r="B169" s="2"/>
      <c r="H169" s="85"/>
      <c r="J169" s="85"/>
    </row>
    <row r="170" spans="1:10" s="74" customFormat="1" ht="12.75">
      <c r="A170" s="2"/>
      <c r="B170" s="2"/>
      <c r="H170" s="85"/>
      <c r="J170" s="85"/>
    </row>
    <row r="171" spans="1:10" s="74" customFormat="1" ht="12.75">
      <c r="A171" s="2"/>
      <c r="B171" s="2"/>
      <c r="H171" s="85"/>
      <c r="J171" s="85"/>
    </row>
    <row r="172" spans="1:10" s="74" customFormat="1" ht="12.75">
      <c r="A172" s="2"/>
      <c r="B172" s="2"/>
      <c r="H172" s="85"/>
      <c r="J172" s="85"/>
    </row>
    <row r="173" spans="1:10" s="74" customFormat="1" ht="12.75">
      <c r="A173" s="2"/>
      <c r="B173" s="2"/>
      <c r="H173" s="85"/>
      <c r="J173" s="85"/>
    </row>
    <row r="174" spans="1:10" s="74" customFormat="1" ht="12.75">
      <c r="A174" s="2"/>
      <c r="B174" s="2"/>
      <c r="H174" s="85"/>
      <c r="J174" s="85"/>
    </row>
    <row r="175" spans="1:10" s="74" customFormat="1" ht="12.75">
      <c r="A175" s="2"/>
      <c r="B175" s="2"/>
      <c r="H175" s="85"/>
      <c r="J175" s="85"/>
    </row>
    <row r="176" spans="1:10" s="74" customFormat="1" ht="12.75">
      <c r="A176" s="2"/>
      <c r="B176" s="2"/>
      <c r="H176" s="85"/>
      <c r="J176" s="85"/>
    </row>
    <row r="177" spans="1:10" s="74" customFormat="1" ht="12.75">
      <c r="A177" s="2"/>
      <c r="B177" s="2"/>
      <c r="H177" s="85"/>
      <c r="J177" s="85"/>
    </row>
    <row r="178" spans="1:10" s="74" customFormat="1" ht="12.75">
      <c r="A178" s="2"/>
      <c r="B178" s="2"/>
      <c r="H178" s="85"/>
      <c r="J178" s="85"/>
    </row>
    <row r="179" spans="1:10" s="74" customFormat="1" ht="12.75">
      <c r="A179" s="2"/>
      <c r="B179" s="2"/>
      <c r="H179" s="85"/>
      <c r="J179" s="85"/>
    </row>
    <row r="180" spans="1:10" s="74" customFormat="1" ht="12.75">
      <c r="A180" s="2"/>
      <c r="B180" s="2"/>
      <c r="H180" s="85"/>
      <c r="J180" s="85"/>
    </row>
    <row r="181" spans="1:10" s="74" customFormat="1" ht="12.75">
      <c r="A181" s="2"/>
      <c r="B181" s="2"/>
      <c r="H181" s="85"/>
      <c r="J181" s="85"/>
    </row>
    <row r="182" spans="1:10" s="74" customFormat="1" ht="12.75">
      <c r="A182" s="2"/>
      <c r="B182" s="2"/>
      <c r="H182" s="85"/>
      <c r="J182" s="85"/>
    </row>
    <row r="183" spans="1:10" s="74" customFormat="1" ht="12.75">
      <c r="A183" s="2"/>
      <c r="B183" s="2"/>
      <c r="H183" s="85"/>
      <c r="J183" s="85"/>
    </row>
    <row r="184" spans="1:10" s="74" customFormat="1" ht="12.75">
      <c r="A184" s="2"/>
      <c r="B184" s="2"/>
      <c r="H184" s="85"/>
      <c r="J184" s="85"/>
    </row>
    <row r="185" spans="1:10" s="74" customFormat="1" ht="12.75">
      <c r="A185" s="2"/>
      <c r="B185" s="2"/>
      <c r="H185" s="85"/>
      <c r="J185" s="85"/>
    </row>
    <row r="186" spans="1:10" s="74" customFormat="1" ht="12.75">
      <c r="A186" s="2"/>
      <c r="B186" s="2"/>
      <c r="H186" s="85"/>
      <c r="J186" s="85"/>
    </row>
    <row r="187" spans="1:10" s="74" customFormat="1" ht="12.75">
      <c r="A187" s="2"/>
      <c r="B187" s="2"/>
      <c r="H187" s="85"/>
      <c r="J187" s="85"/>
    </row>
    <row r="188" spans="1:10" s="74" customFormat="1" ht="12.75">
      <c r="A188" s="2"/>
      <c r="B188" s="2"/>
      <c r="H188" s="85"/>
      <c r="J188" s="85"/>
    </row>
    <row r="189" spans="1:10" s="74" customFormat="1" ht="12.75">
      <c r="A189" s="2"/>
      <c r="B189" s="2"/>
      <c r="H189" s="85"/>
      <c r="J189" s="85"/>
    </row>
    <row r="190" spans="1:10" s="74" customFormat="1" ht="12.75">
      <c r="A190" s="2"/>
      <c r="B190" s="2"/>
      <c r="H190" s="85"/>
      <c r="J190" s="85"/>
    </row>
    <row r="191" spans="1:10" s="74" customFormat="1" ht="12.75">
      <c r="A191" s="2"/>
      <c r="B191" s="2"/>
      <c r="H191" s="85"/>
      <c r="J191" s="85"/>
    </row>
    <row r="192" spans="1:10" s="74" customFormat="1" ht="12.75">
      <c r="A192" s="2"/>
      <c r="B192" s="2"/>
      <c r="H192" s="85"/>
      <c r="J192" s="85"/>
    </row>
    <row r="193" spans="1:10" s="74" customFormat="1" ht="12.75">
      <c r="A193" s="2"/>
      <c r="B193" s="2"/>
      <c r="H193" s="85"/>
      <c r="J193" s="85"/>
    </row>
    <row r="194" spans="1:10" s="74" customFormat="1" ht="12.75">
      <c r="A194" s="2"/>
      <c r="B194" s="2"/>
      <c r="H194" s="85"/>
      <c r="J194" s="85"/>
    </row>
    <row r="195" spans="1:10" s="74" customFormat="1" ht="12.75">
      <c r="A195" s="2"/>
      <c r="B195" s="2"/>
      <c r="H195" s="85"/>
      <c r="J195" s="85"/>
    </row>
    <row r="196" spans="1:10" s="74" customFormat="1" ht="12.75">
      <c r="A196" s="2"/>
      <c r="B196" s="2"/>
      <c r="H196" s="85"/>
      <c r="J196" s="85"/>
    </row>
    <row r="197" spans="1:10" s="74" customFormat="1" ht="12.75">
      <c r="A197" s="2"/>
      <c r="B197" s="2"/>
      <c r="H197" s="85"/>
      <c r="J197" s="85"/>
    </row>
    <row r="198" spans="1:10" s="74" customFormat="1" ht="12.75">
      <c r="A198" s="2"/>
      <c r="B198" s="2"/>
      <c r="H198" s="85"/>
      <c r="J198" s="85"/>
    </row>
    <row r="199" spans="1:10" s="74" customFormat="1" ht="12.75">
      <c r="A199" s="2"/>
      <c r="B199" s="2"/>
      <c r="H199" s="85"/>
      <c r="J199" s="85"/>
    </row>
    <row r="200" spans="1:10" s="74" customFormat="1" ht="12.75">
      <c r="A200" s="2"/>
      <c r="B200" s="2"/>
      <c r="H200" s="85"/>
      <c r="J200" s="85"/>
    </row>
    <row r="201" spans="1:10" s="74" customFormat="1" ht="12.75">
      <c r="A201" s="2"/>
      <c r="B201" s="2"/>
      <c r="H201" s="85"/>
      <c r="J201" s="85"/>
    </row>
    <row r="202" spans="1:10" s="74" customFormat="1" ht="12.75">
      <c r="A202" s="2"/>
      <c r="B202" s="2"/>
      <c r="H202" s="85"/>
      <c r="J202" s="85"/>
    </row>
    <row r="203" spans="1:10" s="74" customFormat="1" ht="12.75">
      <c r="A203" s="2"/>
      <c r="B203" s="2"/>
      <c r="H203" s="85"/>
      <c r="J203" s="85"/>
    </row>
    <row r="204" spans="1:10" s="74" customFormat="1" ht="12.75">
      <c r="A204" s="2"/>
      <c r="B204" s="2"/>
      <c r="H204" s="85"/>
      <c r="J204" s="85"/>
    </row>
    <row r="205" spans="1:10" s="74" customFormat="1" ht="12.75">
      <c r="A205" s="2"/>
      <c r="B205" s="2"/>
      <c r="H205" s="85"/>
      <c r="J205" s="85"/>
    </row>
    <row r="206" spans="1:10" s="74" customFormat="1" ht="12.75">
      <c r="A206" s="2"/>
      <c r="B206" s="2"/>
      <c r="H206" s="85"/>
      <c r="J206" s="85"/>
    </row>
    <row r="207" spans="1:10" s="74" customFormat="1" ht="12.75">
      <c r="A207" s="2"/>
      <c r="B207" s="2"/>
      <c r="H207" s="85"/>
      <c r="J207" s="85"/>
    </row>
    <row r="208" spans="1:10" s="74" customFormat="1" ht="12.75">
      <c r="A208" s="2"/>
      <c r="B208" s="2"/>
      <c r="H208" s="85"/>
      <c r="J208" s="85"/>
    </row>
    <row r="209" spans="1:10" s="74" customFormat="1" ht="12.75">
      <c r="A209" s="2"/>
      <c r="B209" s="2"/>
      <c r="H209" s="85"/>
      <c r="J209" s="85"/>
    </row>
    <row r="210" spans="1:10" s="74" customFormat="1" ht="12.75">
      <c r="A210" s="2"/>
      <c r="B210" s="2"/>
      <c r="H210" s="85"/>
      <c r="J210" s="85"/>
    </row>
    <row r="211" spans="1:10" s="74" customFormat="1" ht="12.75">
      <c r="A211" s="2"/>
      <c r="B211" s="2"/>
      <c r="H211" s="85"/>
      <c r="J211" s="85"/>
    </row>
    <row r="212" spans="1:10" s="74" customFormat="1" ht="12.75">
      <c r="A212" s="2"/>
      <c r="B212" s="2"/>
      <c r="H212" s="85"/>
      <c r="J212" s="85"/>
    </row>
    <row r="213" spans="1:10" s="74" customFormat="1" ht="12.75">
      <c r="A213" s="2"/>
      <c r="B213" s="2"/>
      <c r="H213" s="85"/>
      <c r="J213" s="85"/>
    </row>
    <row r="214" spans="1:10" s="74" customFormat="1" ht="12.75">
      <c r="A214" s="2"/>
      <c r="B214" s="2"/>
      <c r="H214" s="85"/>
      <c r="J214" s="85"/>
    </row>
    <row r="215" spans="1:10" s="74" customFormat="1" ht="12.75">
      <c r="A215" s="2"/>
      <c r="B215" s="2"/>
      <c r="H215" s="85"/>
      <c r="J215" s="85"/>
    </row>
    <row r="216" spans="1:10" s="74" customFormat="1" ht="12.75">
      <c r="A216" s="2"/>
      <c r="B216" s="2"/>
      <c r="H216" s="85"/>
      <c r="J216" s="85"/>
    </row>
    <row r="217" spans="1:10" s="74" customFormat="1" ht="12.75">
      <c r="A217" s="2"/>
      <c r="B217" s="2"/>
      <c r="H217" s="85"/>
      <c r="J217" s="85"/>
    </row>
    <row r="218" spans="1:10" s="74" customFormat="1" ht="12.75">
      <c r="A218" s="2"/>
      <c r="B218" s="2"/>
      <c r="H218" s="85"/>
      <c r="J218" s="85"/>
    </row>
    <row r="219" spans="1:10" s="74" customFormat="1" ht="12.75">
      <c r="A219" s="2"/>
      <c r="B219" s="2"/>
      <c r="H219" s="85"/>
      <c r="J219" s="85"/>
    </row>
    <row r="220" spans="1:10" s="74" customFormat="1" ht="12.75">
      <c r="A220" s="2"/>
      <c r="B220" s="2"/>
      <c r="H220" s="85"/>
      <c r="J220" s="85"/>
    </row>
    <row r="221" spans="1:10" s="74" customFormat="1" ht="12.75">
      <c r="A221" s="2"/>
      <c r="B221" s="2"/>
      <c r="H221" s="85"/>
      <c r="J221" s="85"/>
    </row>
    <row r="222" spans="1:10" s="74" customFormat="1" ht="12.75">
      <c r="A222" s="2"/>
      <c r="B222" s="2"/>
      <c r="H222" s="85"/>
      <c r="J222" s="85"/>
    </row>
    <row r="223" spans="1:10" s="74" customFormat="1" ht="12.75">
      <c r="A223" s="2"/>
      <c r="B223" s="2"/>
      <c r="H223" s="85"/>
      <c r="J223" s="85"/>
    </row>
    <row r="224" spans="1:10" s="74" customFormat="1" ht="12.75">
      <c r="A224" s="2"/>
      <c r="B224" s="2"/>
      <c r="H224" s="85"/>
      <c r="J224" s="85"/>
    </row>
    <row r="225" spans="1:10" s="74" customFormat="1" ht="12.75">
      <c r="A225" s="2"/>
      <c r="B225" s="2"/>
      <c r="H225" s="85"/>
      <c r="J225" s="85"/>
    </row>
    <row r="226" spans="1:10" s="74" customFormat="1" ht="12.75">
      <c r="A226" s="2"/>
      <c r="B226" s="2"/>
      <c r="H226" s="85"/>
      <c r="J226" s="85"/>
    </row>
    <row r="227" spans="1:10" s="74" customFormat="1" ht="12.75">
      <c r="A227" s="2"/>
      <c r="B227" s="2"/>
      <c r="H227" s="85"/>
      <c r="J227" s="85"/>
    </row>
    <row r="228" spans="1:10" s="74" customFormat="1" ht="12.75">
      <c r="A228" s="2"/>
      <c r="B228" s="2"/>
      <c r="H228" s="85"/>
      <c r="J228" s="85"/>
    </row>
    <row r="229" spans="1:10" s="74" customFormat="1" ht="12.75">
      <c r="A229" s="2"/>
      <c r="B229" s="2"/>
      <c r="H229" s="85"/>
      <c r="J229" s="85"/>
    </row>
    <row r="230" spans="1:10" s="74" customFormat="1" ht="12.75">
      <c r="A230" s="2"/>
      <c r="B230" s="2"/>
      <c r="H230" s="85"/>
      <c r="J230" s="85"/>
    </row>
    <row r="231" spans="1:10" s="74" customFormat="1" ht="12.75">
      <c r="A231" s="2"/>
      <c r="B231" s="2"/>
      <c r="H231" s="85"/>
      <c r="J231" s="85"/>
    </row>
    <row r="232" spans="1:10" s="74" customFormat="1" ht="12.75">
      <c r="A232" s="2"/>
      <c r="B232" s="2"/>
      <c r="H232" s="85"/>
      <c r="J232" s="85"/>
    </row>
    <row r="233" spans="1:10" s="74" customFormat="1" ht="12.75">
      <c r="A233" s="2"/>
      <c r="B233" s="2"/>
      <c r="H233" s="85"/>
      <c r="J233" s="85"/>
    </row>
    <row r="234" spans="1:10" s="74" customFormat="1" ht="12.75">
      <c r="A234" s="2"/>
      <c r="B234" s="2"/>
      <c r="H234" s="85"/>
      <c r="J234" s="85"/>
    </row>
    <row r="235" spans="1:10" s="74" customFormat="1" ht="12.75">
      <c r="A235" s="2"/>
      <c r="B235" s="2"/>
      <c r="H235" s="85"/>
      <c r="J235" s="85"/>
    </row>
    <row r="236" spans="1:10" s="74" customFormat="1" ht="12.75">
      <c r="A236" s="2"/>
      <c r="B236" s="2"/>
      <c r="H236" s="85"/>
      <c r="J236" s="85"/>
    </row>
    <row r="237" spans="1:10" s="74" customFormat="1" ht="12.75">
      <c r="A237" s="2"/>
      <c r="B237" s="2"/>
      <c r="H237" s="85"/>
      <c r="J237" s="85"/>
    </row>
    <row r="238" spans="1:10" s="74" customFormat="1" ht="12.75">
      <c r="A238" s="2"/>
      <c r="B238" s="2"/>
      <c r="H238" s="85"/>
      <c r="J238" s="85"/>
    </row>
    <row r="239" spans="1:10" s="74" customFormat="1" ht="12.75">
      <c r="A239" s="2"/>
      <c r="B239" s="2"/>
      <c r="H239" s="85"/>
      <c r="J239" s="85"/>
    </row>
    <row r="240" spans="1:10" s="74" customFormat="1" ht="12.75">
      <c r="A240" s="2"/>
      <c r="B240" s="2"/>
      <c r="H240" s="85"/>
      <c r="J240" s="85"/>
    </row>
    <row r="241" spans="1:10" s="74" customFormat="1" ht="12.75">
      <c r="A241" s="2"/>
      <c r="B241" s="2"/>
      <c r="H241" s="85"/>
      <c r="J241" s="85"/>
    </row>
    <row r="242" spans="2:13" ht="12.75">
      <c r="B242" s="1"/>
      <c r="C242" s="4"/>
      <c r="D242" s="4"/>
      <c r="E242" s="4"/>
      <c r="F242" s="4"/>
      <c r="G242" s="4"/>
      <c r="H242" s="86"/>
      <c r="I242" s="4"/>
      <c r="J242" s="86"/>
      <c r="K242" s="4"/>
      <c r="L242" s="4"/>
      <c r="M242" s="4"/>
    </row>
    <row r="243" spans="2:13" ht="12.75">
      <c r="B243" s="1"/>
      <c r="C243" s="4"/>
      <c r="D243" s="4"/>
      <c r="E243" s="4"/>
      <c r="F243" s="4"/>
      <c r="G243" s="4"/>
      <c r="H243" s="86"/>
      <c r="I243" s="4"/>
      <c r="J243" s="86"/>
      <c r="K243" s="4"/>
      <c r="L243" s="4"/>
      <c r="M243" s="4"/>
    </row>
    <row r="244" spans="2:13" ht="12.75">
      <c r="B244" s="1"/>
      <c r="C244" s="4"/>
      <c r="D244" s="4"/>
      <c r="E244" s="4"/>
      <c r="F244" s="4"/>
      <c r="G244" s="4"/>
      <c r="H244" s="86"/>
      <c r="I244" s="4"/>
      <c r="J244" s="86"/>
      <c r="K244" s="4"/>
      <c r="L244" s="4"/>
      <c r="M244" s="4"/>
    </row>
    <row r="245" spans="2:13" ht="12.75">
      <c r="B245" s="1"/>
      <c r="C245" s="4"/>
      <c r="D245" s="4"/>
      <c r="E245" s="4"/>
      <c r="F245" s="4"/>
      <c r="G245" s="4"/>
      <c r="H245" s="86"/>
      <c r="I245" s="4"/>
      <c r="J245" s="86"/>
      <c r="K245" s="4"/>
      <c r="L245" s="4"/>
      <c r="M245" s="4"/>
    </row>
    <row r="246" spans="2:13" ht="12.75">
      <c r="B246" s="1"/>
      <c r="C246" s="4"/>
      <c r="D246" s="4"/>
      <c r="E246" s="4"/>
      <c r="F246" s="4"/>
      <c r="G246" s="4"/>
      <c r="H246" s="86"/>
      <c r="I246" s="4"/>
      <c r="J246" s="86"/>
      <c r="K246" s="4"/>
      <c r="L246" s="4"/>
      <c r="M246" s="4"/>
    </row>
    <row r="247" spans="2:13" ht="12.75">
      <c r="B247" s="1"/>
      <c r="C247" s="4"/>
      <c r="D247" s="4"/>
      <c r="E247" s="4"/>
      <c r="F247" s="4"/>
      <c r="G247" s="4"/>
      <c r="H247" s="86"/>
      <c r="I247" s="4"/>
      <c r="J247" s="86"/>
      <c r="K247" s="4"/>
      <c r="L247" s="4"/>
      <c r="M247" s="4"/>
    </row>
    <row r="248" spans="2:13" ht="12.75">
      <c r="B248" s="1"/>
      <c r="C248" s="4"/>
      <c r="D248" s="4"/>
      <c r="E248" s="4"/>
      <c r="F248" s="4"/>
      <c r="G248" s="4"/>
      <c r="H248" s="86"/>
      <c r="I248" s="4"/>
      <c r="J248" s="86"/>
      <c r="K248" s="4"/>
      <c r="L248" s="4"/>
      <c r="M248" s="4"/>
    </row>
    <row r="249" spans="2:13" ht="12.75">
      <c r="B249" s="1"/>
      <c r="C249" s="4"/>
      <c r="D249" s="4"/>
      <c r="E249" s="4"/>
      <c r="F249" s="4"/>
      <c r="G249" s="4"/>
      <c r="H249" s="86"/>
      <c r="I249" s="4"/>
      <c r="J249" s="86"/>
      <c r="K249" s="4"/>
      <c r="L249" s="4"/>
      <c r="M249" s="4"/>
    </row>
    <row r="250" spans="2:13" ht="12.75">
      <c r="B250" s="1"/>
      <c r="C250" s="4"/>
      <c r="D250" s="4"/>
      <c r="E250" s="4"/>
      <c r="F250" s="4"/>
      <c r="G250" s="4"/>
      <c r="H250" s="86"/>
      <c r="I250" s="4"/>
      <c r="J250" s="86"/>
      <c r="K250" s="4"/>
      <c r="L250" s="4"/>
      <c r="M250" s="4"/>
    </row>
    <row r="251" spans="2:13" ht="12.75">
      <c r="B251" s="1"/>
      <c r="C251" s="4"/>
      <c r="D251" s="4"/>
      <c r="E251" s="4"/>
      <c r="F251" s="4"/>
      <c r="G251" s="4"/>
      <c r="H251" s="86"/>
      <c r="I251" s="4"/>
      <c r="J251" s="86"/>
      <c r="K251" s="4"/>
      <c r="L251" s="4"/>
      <c r="M251" s="4"/>
    </row>
    <row r="252" spans="2:13" ht="12.75">
      <c r="B252" s="1"/>
      <c r="C252" s="4"/>
      <c r="D252" s="4"/>
      <c r="E252" s="4"/>
      <c r="F252" s="4"/>
      <c r="G252" s="4"/>
      <c r="H252" s="86"/>
      <c r="I252" s="4"/>
      <c r="J252" s="86"/>
      <c r="K252" s="4"/>
      <c r="L252" s="4"/>
      <c r="M252" s="4"/>
    </row>
    <row r="253" spans="2:13" ht="12.75">
      <c r="B253" s="1"/>
      <c r="C253" s="4"/>
      <c r="D253" s="4"/>
      <c r="E253" s="4"/>
      <c r="F253" s="4"/>
      <c r="G253" s="4"/>
      <c r="H253" s="86"/>
      <c r="I253" s="4"/>
      <c r="J253" s="86"/>
      <c r="K253" s="4"/>
      <c r="L253" s="4"/>
      <c r="M253" s="4"/>
    </row>
    <row r="254" spans="2:13" ht="12.75">
      <c r="B254" s="1"/>
      <c r="C254" s="4"/>
      <c r="D254" s="4"/>
      <c r="E254" s="4"/>
      <c r="F254" s="4"/>
      <c r="G254" s="4"/>
      <c r="H254" s="86"/>
      <c r="I254" s="4"/>
      <c r="J254" s="86"/>
      <c r="K254" s="4"/>
      <c r="L254" s="4"/>
      <c r="M254" s="4"/>
    </row>
    <row r="255" spans="2:13" ht="12.75">
      <c r="B255" s="1"/>
      <c r="C255" s="4"/>
      <c r="D255" s="4"/>
      <c r="E255" s="4"/>
      <c r="F255" s="4"/>
      <c r="G255" s="4"/>
      <c r="H255" s="86"/>
      <c r="I255" s="4"/>
      <c r="J255" s="86"/>
      <c r="K255" s="4"/>
      <c r="L255" s="4"/>
      <c r="M255" s="4"/>
    </row>
    <row r="256" spans="2:13" ht="12.75">
      <c r="B256" s="1"/>
      <c r="C256" s="4"/>
      <c r="D256" s="4"/>
      <c r="E256" s="4"/>
      <c r="F256" s="4"/>
      <c r="G256" s="4"/>
      <c r="H256" s="86"/>
      <c r="I256" s="4"/>
      <c r="J256" s="86"/>
      <c r="K256" s="4"/>
      <c r="L256" s="4"/>
      <c r="M256" s="4"/>
    </row>
    <row r="257" spans="2:13" ht="12.75">
      <c r="B257" s="1"/>
      <c r="C257" s="4"/>
      <c r="D257" s="4"/>
      <c r="E257" s="4"/>
      <c r="F257" s="4"/>
      <c r="G257" s="4"/>
      <c r="H257" s="86"/>
      <c r="I257" s="4"/>
      <c r="J257" s="86"/>
      <c r="K257" s="4"/>
      <c r="L257" s="4"/>
      <c r="M257" s="4"/>
    </row>
    <row r="258" spans="2:13" ht="12.75">
      <c r="B258" s="1"/>
      <c r="C258" s="4"/>
      <c r="D258" s="4"/>
      <c r="E258" s="4"/>
      <c r="F258" s="4"/>
      <c r="G258" s="4"/>
      <c r="H258" s="86"/>
      <c r="I258" s="4"/>
      <c r="J258" s="86"/>
      <c r="K258" s="4"/>
      <c r="L258" s="4"/>
      <c r="M258" s="4"/>
    </row>
    <row r="259" spans="2:13" ht="12.75">
      <c r="B259" s="1"/>
      <c r="C259" s="4"/>
      <c r="D259" s="4"/>
      <c r="E259" s="4"/>
      <c r="F259" s="4"/>
      <c r="G259" s="4"/>
      <c r="H259" s="86"/>
      <c r="I259" s="4"/>
      <c r="J259" s="86"/>
      <c r="K259" s="4"/>
      <c r="L259" s="4"/>
      <c r="M259" s="4"/>
    </row>
    <row r="260" spans="2:13" ht="12.75">
      <c r="B260" s="1"/>
      <c r="C260" s="4"/>
      <c r="D260" s="4"/>
      <c r="E260" s="4"/>
      <c r="F260" s="4"/>
      <c r="G260" s="4"/>
      <c r="H260" s="86"/>
      <c r="I260" s="4"/>
      <c r="J260" s="86"/>
      <c r="K260" s="4"/>
      <c r="L260" s="4"/>
      <c r="M260" s="4"/>
    </row>
    <row r="261" spans="2:13" ht="12.75">
      <c r="B261" s="1"/>
      <c r="C261" s="4"/>
      <c r="D261" s="4"/>
      <c r="E261" s="4"/>
      <c r="F261" s="4"/>
      <c r="G261" s="4"/>
      <c r="H261" s="86"/>
      <c r="I261" s="4"/>
      <c r="J261" s="86"/>
      <c r="K261" s="4"/>
      <c r="L261" s="4"/>
      <c r="M261" s="4"/>
    </row>
    <row r="262" spans="2:13" ht="12.75">
      <c r="B262" s="1"/>
      <c r="C262" s="4"/>
      <c r="D262" s="4"/>
      <c r="E262" s="4"/>
      <c r="F262" s="4"/>
      <c r="G262" s="4"/>
      <c r="H262" s="86"/>
      <c r="I262" s="4"/>
      <c r="J262" s="86"/>
      <c r="K262" s="4"/>
      <c r="L262" s="4"/>
      <c r="M262" s="4"/>
    </row>
    <row r="263" spans="2:13" ht="12.75">
      <c r="B263" s="1"/>
      <c r="C263" s="4"/>
      <c r="D263" s="4"/>
      <c r="E263" s="4"/>
      <c r="F263" s="4"/>
      <c r="G263" s="4"/>
      <c r="H263" s="86"/>
      <c r="I263" s="4"/>
      <c r="J263" s="86"/>
      <c r="K263" s="4"/>
      <c r="L263" s="4"/>
      <c r="M263" s="4"/>
    </row>
    <row r="264" spans="2:13" ht="12.75">
      <c r="B264" s="1"/>
      <c r="C264" s="4"/>
      <c r="D264" s="4"/>
      <c r="E264" s="4"/>
      <c r="F264" s="4"/>
      <c r="G264" s="4"/>
      <c r="H264" s="86"/>
      <c r="I264" s="4"/>
      <c r="J264" s="86"/>
      <c r="K264" s="4"/>
      <c r="L264" s="4"/>
      <c r="M264" s="4"/>
    </row>
    <row r="265" spans="2:13" ht="12.75">
      <c r="B265" s="1"/>
      <c r="C265" s="4"/>
      <c r="D265" s="4"/>
      <c r="E265" s="4"/>
      <c r="F265" s="4"/>
      <c r="G265" s="4"/>
      <c r="H265" s="86"/>
      <c r="I265" s="4"/>
      <c r="J265" s="86"/>
      <c r="K265" s="4"/>
      <c r="L265" s="4"/>
      <c r="M265" s="4"/>
    </row>
    <row r="266" spans="2:13" ht="12.75">
      <c r="B266" s="1"/>
      <c r="C266" s="4"/>
      <c r="D266" s="4"/>
      <c r="E266" s="4"/>
      <c r="F266" s="4"/>
      <c r="G266" s="4"/>
      <c r="H266" s="86"/>
      <c r="I266" s="4"/>
      <c r="J266" s="86"/>
      <c r="K266" s="4"/>
      <c r="L266" s="4"/>
      <c r="M266" s="4"/>
    </row>
    <row r="267" spans="2:13" ht="12.75">
      <c r="B267" s="1"/>
      <c r="C267" s="4"/>
      <c r="D267" s="4"/>
      <c r="E267" s="4"/>
      <c r="F267" s="4"/>
      <c r="G267" s="4"/>
      <c r="H267" s="86"/>
      <c r="I267" s="4"/>
      <c r="J267" s="86"/>
      <c r="K267" s="4"/>
      <c r="L267" s="4"/>
      <c r="M267" s="4"/>
    </row>
    <row r="268" spans="2:13" ht="12.75">
      <c r="B268" s="1"/>
      <c r="C268" s="4"/>
      <c r="D268" s="4"/>
      <c r="E268" s="4"/>
      <c r="F268" s="4"/>
      <c r="G268" s="4"/>
      <c r="H268" s="86"/>
      <c r="I268" s="4"/>
      <c r="J268" s="86"/>
      <c r="K268" s="4"/>
      <c r="L268" s="4"/>
      <c r="M268" s="4"/>
    </row>
    <row r="269" spans="2:13" ht="12.75">
      <c r="B269" s="1"/>
      <c r="C269" s="4"/>
      <c r="D269" s="4"/>
      <c r="E269" s="4"/>
      <c r="F269" s="4"/>
      <c r="G269" s="4"/>
      <c r="H269" s="86"/>
      <c r="I269" s="4"/>
      <c r="J269" s="86"/>
      <c r="K269" s="4"/>
      <c r="L269" s="4"/>
      <c r="M269" s="4"/>
    </row>
    <row r="270" spans="2:13" ht="12.75">
      <c r="B270" s="1"/>
      <c r="C270" s="4"/>
      <c r="D270" s="4"/>
      <c r="E270" s="4"/>
      <c r="F270" s="4"/>
      <c r="G270" s="4"/>
      <c r="H270" s="86"/>
      <c r="I270" s="4"/>
      <c r="J270" s="86"/>
      <c r="K270" s="4"/>
      <c r="L270" s="4"/>
      <c r="M270" s="4"/>
    </row>
    <row r="271" spans="2:13" ht="12.75">
      <c r="B271" s="1"/>
      <c r="C271" s="4"/>
      <c r="D271" s="4"/>
      <c r="E271" s="4"/>
      <c r="F271" s="4"/>
      <c r="G271" s="4"/>
      <c r="H271" s="86"/>
      <c r="I271" s="4"/>
      <c r="J271" s="86"/>
      <c r="K271" s="4"/>
      <c r="L271" s="4"/>
      <c r="M271" s="4"/>
    </row>
    <row r="272" spans="2:13" ht="12.75">
      <c r="B272" s="1"/>
      <c r="C272" s="4"/>
      <c r="D272" s="4"/>
      <c r="E272" s="4"/>
      <c r="F272" s="4"/>
      <c r="G272" s="4"/>
      <c r="H272" s="86"/>
      <c r="I272" s="4"/>
      <c r="J272" s="86"/>
      <c r="K272" s="4"/>
      <c r="L272" s="4"/>
      <c r="M272" s="4"/>
    </row>
    <row r="273" spans="2:13" ht="12.75">
      <c r="B273" s="1"/>
      <c r="C273" s="4"/>
      <c r="D273" s="4"/>
      <c r="E273" s="4"/>
      <c r="F273" s="4"/>
      <c r="G273" s="4"/>
      <c r="H273" s="86"/>
      <c r="I273" s="4"/>
      <c r="J273" s="86"/>
      <c r="K273" s="4"/>
      <c r="L273" s="4"/>
      <c r="M273" s="4"/>
    </row>
    <row r="274" spans="2:13" ht="12.75">
      <c r="B274" s="1"/>
      <c r="C274" s="4"/>
      <c r="D274" s="4"/>
      <c r="E274" s="4"/>
      <c r="F274" s="4"/>
      <c r="G274" s="4"/>
      <c r="H274" s="86"/>
      <c r="I274" s="4"/>
      <c r="J274" s="86"/>
      <c r="K274" s="4"/>
      <c r="L274" s="4"/>
      <c r="M274" s="4"/>
    </row>
    <row r="275" spans="2:13" ht="12.75">
      <c r="B275" s="1"/>
      <c r="C275" s="4"/>
      <c r="D275" s="4"/>
      <c r="E275" s="4"/>
      <c r="F275" s="4"/>
      <c r="G275" s="4"/>
      <c r="H275" s="86"/>
      <c r="I275" s="4"/>
      <c r="J275" s="86"/>
      <c r="K275" s="4"/>
      <c r="L275" s="4"/>
      <c r="M275" s="4"/>
    </row>
    <row r="276" spans="2:13" ht="12.75">
      <c r="B276" s="1"/>
      <c r="C276" s="4"/>
      <c r="D276" s="4"/>
      <c r="E276" s="4"/>
      <c r="F276" s="4"/>
      <c r="G276" s="4"/>
      <c r="H276" s="86"/>
      <c r="I276" s="4"/>
      <c r="J276" s="86"/>
      <c r="K276" s="4"/>
      <c r="L276" s="4"/>
      <c r="M276" s="4"/>
    </row>
    <row r="277" spans="2:13" ht="12.75">
      <c r="B277" s="1"/>
      <c r="C277" s="4"/>
      <c r="D277" s="4"/>
      <c r="E277" s="4"/>
      <c r="F277" s="4"/>
      <c r="G277" s="4"/>
      <c r="H277" s="86"/>
      <c r="I277" s="4"/>
      <c r="J277" s="86"/>
      <c r="K277" s="4"/>
      <c r="L277" s="4"/>
      <c r="M277" s="4"/>
    </row>
    <row r="278" spans="2:13" ht="12.75">
      <c r="B278" s="1"/>
      <c r="C278" s="4"/>
      <c r="D278" s="4"/>
      <c r="E278" s="4"/>
      <c r="F278" s="4"/>
      <c r="G278" s="4"/>
      <c r="H278" s="86"/>
      <c r="I278" s="4"/>
      <c r="J278" s="86"/>
      <c r="K278" s="4"/>
      <c r="L278" s="4"/>
      <c r="M278" s="4"/>
    </row>
    <row r="279" spans="2:13" ht="12.75">
      <c r="B279" s="1"/>
      <c r="C279" s="4"/>
      <c r="D279" s="4"/>
      <c r="E279" s="4"/>
      <c r="F279" s="4"/>
      <c r="G279" s="4"/>
      <c r="H279" s="86"/>
      <c r="I279" s="4"/>
      <c r="J279" s="86"/>
      <c r="K279" s="4"/>
      <c r="L279" s="4"/>
      <c r="M279" s="4"/>
    </row>
    <row r="280" spans="2:13" ht="12.75">
      <c r="B280" s="1"/>
      <c r="C280" s="4"/>
      <c r="D280" s="4"/>
      <c r="E280" s="4"/>
      <c r="F280" s="4"/>
      <c r="G280" s="4"/>
      <c r="H280" s="86"/>
      <c r="I280" s="4"/>
      <c r="J280" s="86"/>
      <c r="K280" s="4"/>
      <c r="L280" s="4"/>
      <c r="M280" s="4"/>
    </row>
    <row r="281" spans="2:13" ht="12.75">
      <c r="B281" s="1"/>
      <c r="C281" s="4"/>
      <c r="D281" s="4"/>
      <c r="E281" s="4"/>
      <c r="F281" s="4"/>
      <c r="G281" s="4"/>
      <c r="H281" s="86"/>
      <c r="I281" s="4"/>
      <c r="J281" s="86"/>
      <c r="K281" s="4"/>
      <c r="L281" s="4"/>
      <c r="M281" s="4"/>
    </row>
    <row r="282" spans="2:13" ht="12.75">
      <c r="B282" s="1"/>
      <c r="C282" s="4"/>
      <c r="D282" s="4"/>
      <c r="E282" s="4"/>
      <c r="F282" s="4"/>
      <c r="G282" s="4"/>
      <c r="H282" s="86"/>
      <c r="I282" s="4"/>
      <c r="J282" s="86"/>
      <c r="K282" s="4"/>
      <c r="L282" s="4"/>
      <c r="M282" s="4"/>
    </row>
    <row r="283" spans="2:13" ht="12.75">
      <c r="B283" s="1"/>
      <c r="C283" s="4"/>
      <c r="D283" s="4"/>
      <c r="E283" s="4"/>
      <c r="F283" s="4"/>
      <c r="G283" s="4"/>
      <c r="H283" s="86"/>
      <c r="I283" s="4"/>
      <c r="J283" s="86"/>
      <c r="K283" s="4"/>
      <c r="L283" s="4"/>
      <c r="M283" s="4"/>
    </row>
    <row r="284" spans="2:13" ht="12.75">
      <c r="B284" s="1"/>
      <c r="C284" s="4"/>
      <c r="D284" s="4"/>
      <c r="E284" s="4"/>
      <c r="F284" s="4"/>
      <c r="G284" s="4"/>
      <c r="H284" s="86"/>
      <c r="I284" s="4"/>
      <c r="J284" s="86"/>
      <c r="K284" s="4"/>
      <c r="L284" s="4"/>
      <c r="M284" s="4"/>
    </row>
    <row r="285" spans="2:13" ht="12.75">
      <c r="B285" s="1"/>
      <c r="C285" s="4"/>
      <c r="D285" s="4"/>
      <c r="E285" s="4"/>
      <c r="F285" s="4"/>
      <c r="G285" s="4"/>
      <c r="H285" s="86"/>
      <c r="I285" s="4"/>
      <c r="J285" s="86"/>
      <c r="K285" s="4"/>
      <c r="L285" s="4"/>
      <c r="M285" s="4"/>
    </row>
    <row r="286" spans="2:13" ht="12.75">
      <c r="B286" s="1"/>
      <c r="C286" s="4"/>
      <c r="D286" s="4"/>
      <c r="E286" s="4"/>
      <c r="F286" s="4"/>
      <c r="G286" s="4"/>
      <c r="H286" s="86"/>
      <c r="I286" s="4"/>
      <c r="J286" s="86"/>
      <c r="K286" s="4"/>
      <c r="L286" s="4"/>
      <c r="M286" s="4"/>
    </row>
    <row r="287" spans="2:13" ht="12.75">
      <c r="B287" s="1"/>
      <c r="C287" s="4"/>
      <c r="D287" s="4"/>
      <c r="E287" s="4"/>
      <c r="F287" s="4"/>
      <c r="G287" s="4"/>
      <c r="H287" s="86"/>
      <c r="I287" s="4"/>
      <c r="J287" s="86"/>
      <c r="K287" s="4"/>
      <c r="L287" s="4"/>
      <c r="M287" s="4"/>
    </row>
    <row r="288" spans="2:13" ht="12.75">
      <c r="B288" s="1"/>
      <c r="C288" s="4"/>
      <c r="D288" s="4"/>
      <c r="E288" s="4"/>
      <c r="F288" s="4"/>
      <c r="G288" s="4"/>
      <c r="H288" s="86"/>
      <c r="I288" s="4"/>
      <c r="J288" s="86"/>
      <c r="K288" s="4"/>
      <c r="L288" s="4"/>
      <c r="M288" s="4"/>
    </row>
    <row r="289" spans="2:13" ht="12.75">
      <c r="B289" s="1"/>
      <c r="C289" s="4"/>
      <c r="D289" s="4"/>
      <c r="E289" s="4"/>
      <c r="F289" s="4"/>
      <c r="G289" s="4"/>
      <c r="H289" s="86"/>
      <c r="I289" s="4"/>
      <c r="J289" s="86"/>
      <c r="K289" s="4"/>
      <c r="L289" s="4"/>
      <c r="M289" s="4"/>
    </row>
    <row r="290" spans="2:13" ht="12.75">
      <c r="B290" s="1"/>
      <c r="C290" s="4"/>
      <c r="D290" s="4"/>
      <c r="E290" s="4"/>
      <c r="F290" s="4"/>
      <c r="G290" s="4"/>
      <c r="H290" s="86"/>
      <c r="I290" s="4"/>
      <c r="J290" s="86"/>
      <c r="K290" s="4"/>
      <c r="L290" s="4"/>
      <c r="M290" s="4"/>
    </row>
    <row r="291" spans="2:13" ht="12.75">
      <c r="B291" s="1"/>
      <c r="C291" s="4"/>
      <c r="D291" s="4"/>
      <c r="E291" s="4"/>
      <c r="F291" s="4"/>
      <c r="G291" s="4"/>
      <c r="H291" s="86"/>
      <c r="I291" s="4"/>
      <c r="J291" s="86"/>
      <c r="K291" s="4"/>
      <c r="L291" s="4"/>
      <c r="M291" s="4"/>
    </row>
    <row r="292" spans="2:13" ht="12.75">
      <c r="B292" s="1"/>
      <c r="C292" s="4"/>
      <c r="D292" s="4"/>
      <c r="E292" s="4"/>
      <c r="F292" s="4"/>
      <c r="G292" s="4"/>
      <c r="H292" s="86"/>
      <c r="I292" s="4"/>
      <c r="J292" s="86"/>
      <c r="K292" s="4"/>
      <c r="L292" s="4"/>
      <c r="M292" s="4"/>
    </row>
    <row r="293" spans="2:13" ht="12.75">
      <c r="B293" s="1"/>
      <c r="C293" s="4"/>
      <c r="D293" s="4"/>
      <c r="E293" s="4"/>
      <c r="F293" s="4"/>
      <c r="G293" s="4"/>
      <c r="H293" s="86"/>
      <c r="I293" s="4"/>
      <c r="J293" s="86"/>
      <c r="K293" s="4"/>
      <c r="L293" s="4"/>
      <c r="M293" s="4"/>
    </row>
    <row r="294" spans="2:13" ht="12.75">
      <c r="B294" s="1"/>
      <c r="C294" s="4"/>
      <c r="D294" s="4"/>
      <c r="E294" s="4"/>
      <c r="F294" s="4"/>
      <c r="G294" s="4"/>
      <c r="H294" s="86"/>
      <c r="I294" s="4"/>
      <c r="J294" s="86"/>
      <c r="K294" s="4"/>
      <c r="L294" s="4"/>
      <c r="M294" s="4"/>
    </row>
    <row r="295" spans="2:13" ht="12.75">
      <c r="B295" s="1"/>
      <c r="C295" s="4"/>
      <c r="D295" s="4"/>
      <c r="E295" s="4"/>
      <c r="F295" s="4"/>
      <c r="G295" s="4"/>
      <c r="H295" s="86"/>
      <c r="I295" s="4"/>
      <c r="J295" s="86"/>
      <c r="K295" s="4"/>
      <c r="L295" s="4"/>
      <c r="M295" s="4"/>
    </row>
    <row r="296" spans="2:13" ht="12.75">
      <c r="B296" s="1"/>
      <c r="C296" s="4"/>
      <c r="D296" s="4"/>
      <c r="E296" s="4"/>
      <c r="F296" s="4"/>
      <c r="G296" s="4"/>
      <c r="H296" s="86"/>
      <c r="I296" s="4"/>
      <c r="J296" s="86"/>
      <c r="K296" s="4"/>
      <c r="L296" s="4"/>
      <c r="M296" s="4"/>
    </row>
    <row r="297" spans="2:13" ht="12.75">
      <c r="B297" s="1"/>
      <c r="C297" s="4"/>
      <c r="D297" s="4"/>
      <c r="E297" s="4"/>
      <c r="F297" s="4"/>
      <c r="G297" s="4"/>
      <c r="H297" s="86"/>
      <c r="I297" s="4"/>
      <c r="J297" s="86"/>
      <c r="K297" s="4"/>
      <c r="L297" s="4"/>
      <c r="M297" s="4"/>
    </row>
    <row r="298" spans="2:13" ht="12.75">
      <c r="B298" s="1"/>
      <c r="C298" s="4"/>
      <c r="D298" s="4"/>
      <c r="E298" s="4"/>
      <c r="F298" s="4"/>
      <c r="G298" s="4"/>
      <c r="H298" s="86"/>
      <c r="I298" s="4"/>
      <c r="J298" s="86"/>
      <c r="K298" s="4"/>
      <c r="L298" s="4"/>
      <c r="M298" s="4"/>
    </row>
    <row r="299" spans="2:13" ht="12.75">
      <c r="B299" s="1"/>
      <c r="C299" s="4"/>
      <c r="D299" s="4"/>
      <c r="E299" s="4"/>
      <c r="F299" s="4"/>
      <c r="G299" s="4"/>
      <c r="H299" s="86"/>
      <c r="I299" s="4"/>
      <c r="J299" s="86"/>
      <c r="K299" s="4"/>
      <c r="L299" s="4"/>
      <c r="M299" s="4"/>
    </row>
    <row r="300" spans="2:13" ht="12.75">
      <c r="B300" s="1"/>
      <c r="C300" s="4"/>
      <c r="D300" s="4"/>
      <c r="E300" s="4"/>
      <c r="F300" s="4"/>
      <c r="G300" s="4"/>
      <c r="H300" s="86"/>
      <c r="I300" s="4"/>
      <c r="J300" s="86"/>
      <c r="K300" s="4"/>
      <c r="L300" s="4"/>
      <c r="M300" s="4"/>
    </row>
    <row r="301" spans="2:11" ht="12.75">
      <c r="B301" s="1"/>
      <c r="C301" s="4"/>
      <c r="D301" s="4"/>
      <c r="E301" s="4"/>
      <c r="F301" s="4"/>
      <c r="G301" s="4"/>
      <c r="H301" s="86"/>
      <c r="I301" s="4"/>
      <c r="J301" s="86"/>
      <c r="K301" s="4"/>
    </row>
  </sheetData>
  <sheetProtection/>
  <mergeCells count="1">
    <mergeCell ref="A11:K11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7.28125" style="1" customWidth="1"/>
    <col min="2" max="2" width="39.140625" style="2" customWidth="1"/>
    <col min="3" max="3" width="6.57421875" style="3" customWidth="1"/>
    <col min="4" max="4" width="8.00390625" style="3" customWidth="1"/>
    <col min="5" max="5" width="8.140625" style="3" customWidth="1"/>
    <col min="6" max="6" width="4.8515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8515625" style="87" hidden="1" customWidth="1"/>
    <col min="11" max="11" width="8.140625" style="87" customWidth="1"/>
    <col min="12" max="12" width="12.140625" style="11" customWidth="1"/>
    <col min="13" max="13" width="11.00390625" style="1" customWidth="1"/>
    <col min="14" max="14" width="8.28125" style="1" hidden="1" customWidth="1"/>
    <col min="15" max="16384" width="9.140625" style="4" customWidth="1"/>
  </cols>
  <sheetData>
    <row r="1" spans="1:256" ht="36" customHeight="1">
      <c r="A1" s="179" t="s">
        <v>236</v>
      </c>
      <c r="B1" s="180"/>
      <c r="C1" s="180"/>
      <c r="D1" s="180"/>
      <c r="E1" s="180"/>
      <c r="F1" s="180"/>
      <c r="G1" s="180"/>
      <c r="H1" s="180"/>
      <c r="I1" s="183"/>
      <c r="J1" s="183"/>
      <c r="K1" s="183"/>
      <c r="L1" s="183"/>
      <c r="M1" s="104"/>
      <c r="N1" s="104"/>
      <c r="O1" s="104"/>
      <c r="P1" s="104"/>
      <c r="Q1" s="104"/>
      <c r="R1" s="179"/>
      <c r="S1" s="180"/>
      <c r="T1" s="180"/>
      <c r="U1" s="180"/>
      <c r="V1" s="180"/>
      <c r="W1" s="180"/>
      <c r="X1" s="180"/>
      <c r="Y1" s="180"/>
      <c r="Z1" s="179"/>
      <c r="AA1" s="180"/>
      <c r="AB1" s="180"/>
      <c r="AC1" s="180"/>
      <c r="AD1" s="180"/>
      <c r="AE1" s="180"/>
      <c r="AF1" s="180"/>
      <c r="AG1" s="180"/>
      <c r="AH1" s="179"/>
      <c r="AI1" s="180"/>
      <c r="AJ1" s="180"/>
      <c r="AK1" s="180"/>
      <c r="AL1" s="180"/>
      <c r="AM1" s="180"/>
      <c r="AN1" s="180"/>
      <c r="AO1" s="180"/>
      <c r="AP1" s="179"/>
      <c r="AQ1" s="180"/>
      <c r="AR1" s="180"/>
      <c r="AS1" s="180"/>
      <c r="AT1" s="180"/>
      <c r="AU1" s="180"/>
      <c r="AV1" s="180"/>
      <c r="AW1" s="180"/>
      <c r="AX1" s="179"/>
      <c r="AY1" s="180"/>
      <c r="AZ1" s="180"/>
      <c r="BA1" s="180"/>
      <c r="BB1" s="180"/>
      <c r="BC1" s="180"/>
      <c r="BD1" s="180"/>
      <c r="BE1" s="180"/>
      <c r="BF1" s="179"/>
      <c r="BG1" s="180"/>
      <c r="BH1" s="180"/>
      <c r="BI1" s="180"/>
      <c r="BJ1" s="180"/>
      <c r="BK1" s="180"/>
      <c r="BL1" s="180"/>
      <c r="BM1" s="180"/>
      <c r="BN1" s="179"/>
      <c r="BO1" s="180"/>
      <c r="BP1" s="180"/>
      <c r="BQ1" s="180"/>
      <c r="BR1" s="180"/>
      <c r="BS1" s="180"/>
      <c r="BT1" s="180"/>
      <c r="BU1" s="180"/>
      <c r="BV1" s="179"/>
      <c r="BW1" s="180"/>
      <c r="BX1" s="180"/>
      <c r="BY1" s="180"/>
      <c r="BZ1" s="180"/>
      <c r="CA1" s="180"/>
      <c r="CB1" s="180"/>
      <c r="CC1" s="180"/>
      <c r="CD1" s="179"/>
      <c r="CE1" s="180"/>
      <c r="CF1" s="180"/>
      <c r="CG1" s="180"/>
      <c r="CH1" s="180"/>
      <c r="CI1" s="180"/>
      <c r="CJ1" s="180"/>
      <c r="CK1" s="180"/>
      <c r="CL1" s="179"/>
      <c r="CM1" s="180"/>
      <c r="CN1" s="180"/>
      <c r="CO1" s="180"/>
      <c r="CP1" s="180"/>
      <c r="CQ1" s="180"/>
      <c r="CR1" s="180"/>
      <c r="CS1" s="180"/>
      <c r="CT1" s="179"/>
      <c r="CU1" s="180"/>
      <c r="CV1" s="180"/>
      <c r="CW1" s="180"/>
      <c r="CX1" s="180"/>
      <c r="CY1" s="180"/>
      <c r="CZ1" s="180"/>
      <c r="DA1" s="180"/>
      <c r="DB1" s="179"/>
      <c r="DC1" s="180"/>
      <c r="DD1" s="180"/>
      <c r="DE1" s="180"/>
      <c r="DF1" s="180"/>
      <c r="DG1" s="180"/>
      <c r="DH1" s="180"/>
      <c r="DI1" s="180"/>
      <c r="DJ1" s="179"/>
      <c r="DK1" s="180"/>
      <c r="DL1" s="180"/>
      <c r="DM1" s="180"/>
      <c r="DN1" s="180"/>
      <c r="DO1" s="180"/>
      <c r="DP1" s="180"/>
      <c r="DQ1" s="180"/>
      <c r="DR1" s="179"/>
      <c r="DS1" s="180"/>
      <c r="DT1" s="180"/>
      <c r="DU1" s="180"/>
      <c r="DV1" s="180"/>
      <c r="DW1" s="180"/>
      <c r="DX1" s="180"/>
      <c r="DY1" s="180"/>
      <c r="DZ1" s="179"/>
      <c r="EA1" s="180"/>
      <c r="EB1" s="180"/>
      <c r="EC1" s="180"/>
      <c r="ED1" s="180"/>
      <c r="EE1" s="180"/>
      <c r="EF1" s="180"/>
      <c r="EG1" s="180"/>
      <c r="EH1" s="179"/>
      <c r="EI1" s="180"/>
      <c r="EJ1" s="180"/>
      <c r="EK1" s="180"/>
      <c r="EL1" s="180"/>
      <c r="EM1" s="180"/>
      <c r="EN1" s="180"/>
      <c r="EO1" s="180"/>
      <c r="EP1" s="179"/>
      <c r="EQ1" s="180"/>
      <c r="ER1" s="180"/>
      <c r="ES1" s="180"/>
      <c r="ET1" s="180"/>
      <c r="EU1" s="180"/>
      <c r="EV1" s="180"/>
      <c r="EW1" s="180"/>
      <c r="EX1" s="179"/>
      <c r="EY1" s="180"/>
      <c r="EZ1" s="180"/>
      <c r="FA1" s="180"/>
      <c r="FB1" s="180"/>
      <c r="FC1" s="180"/>
      <c r="FD1" s="180"/>
      <c r="FE1" s="180"/>
      <c r="FF1" s="179"/>
      <c r="FG1" s="180"/>
      <c r="FH1" s="180"/>
      <c r="FI1" s="180"/>
      <c r="FJ1" s="180"/>
      <c r="FK1" s="180"/>
      <c r="FL1" s="180"/>
      <c r="FM1" s="180"/>
      <c r="FN1" s="179"/>
      <c r="FO1" s="180"/>
      <c r="FP1" s="180"/>
      <c r="FQ1" s="180"/>
      <c r="FR1" s="180"/>
      <c r="FS1" s="180"/>
      <c r="FT1" s="180"/>
      <c r="FU1" s="180"/>
      <c r="FV1" s="179"/>
      <c r="FW1" s="180"/>
      <c r="FX1" s="180"/>
      <c r="FY1" s="180"/>
      <c r="FZ1" s="180"/>
      <c r="GA1" s="180"/>
      <c r="GB1" s="180"/>
      <c r="GC1" s="180"/>
      <c r="GD1" s="179"/>
      <c r="GE1" s="180"/>
      <c r="GF1" s="180"/>
      <c r="GG1" s="180"/>
      <c r="GH1" s="180"/>
      <c r="GI1" s="180"/>
      <c r="GJ1" s="180"/>
      <c r="GK1" s="180"/>
      <c r="GL1" s="179"/>
      <c r="GM1" s="180"/>
      <c r="GN1" s="180"/>
      <c r="GO1" s="180"/>
      <c r="GP1" s="180"/>
      <c r="GQ1" s="180"/>
      <c r="GR1" s="180"/>
      <c r="GS1" s="180"/>
      <c r="GT1" s="179"/>
      <c r="GU1" s="180"/>
      <c r="GV1" s="180"/>
      <c r="GW1" s="180"/>
      <c r="GX1" s="180"/>
      <c r="GY1" s="180"/>
      <c r="GZ1" s="180"/>
      <c r="HA1" s="180"/>
      <c r="HB1" s="179"/>
      <c r="HC1" s="180"/>
      <c r="HD1" s="180"/>
      <c r="HE1" s="180"/>
      <c r="HF1" s="180"/>
      <c r="HG1" s="180"/>
      <c r="HH1" s="180"/>
      <c r="HI1" s="180"/>
      <c r="HJ1" s="179"/>
      <c r="HK1" s="180"/>
      <c r="HL1" s="180"/>
      <c r="HM1" s="180"/>
      <c r="HN1" s="180"/>
      <c r="HO1" s="180"/>
      <c r="HP1" s="180"/>
      <c r="HQ1" s="180"/>
      <c r="HR1" s="179"/>
      <c r="HS1" s="180"/>
      <c r="HT1" s="180"/>
      <c r="HU1" s="180"/>
      <c r="HV1" s="180"/>
      <c r="HW1" s="180"/>
      <c r="HX1" s="180"/>
      <c r="HY1" s="180"/>
      <c r="HZ1" s="179"/>
      <c r="IA1" s="180"/>
      <c r="IB1" s="180"/>
      <c r="IC1" s="180"/>
      <c r="ID1" s="180"/>
      <c r="IE1" s="180"/>
      <c r="IF1" s="180"/>
      <c r="IG1" s="180"/>
      <c r="IH1" s="179"/>
      <c r="II1" s="180"/>
      <c r="IJ1" s="180"/>
      <c r="IK1" s="180"/>
      <c r="IL1" s="180"/>
      <c r="IM1" s="180"/>
      <c r="IN1" s="180"/>
      <c r="IO1" s="180"/>
      <c r="IP1" s="179"/>
      <c r="IQ1" s="180"/>
      <c r="IR1" s="180"/>
      <c r="IS1" s="180"/>
      <c r="IT1" s="180"/>
      <c r="IU1" s="180"/>
      <c r="IV1" s="181"/>
    </row>
    <row r="2" spans="1:256" ht="12.75">
      <c r="A2" s="179" t="s">
        <v>95</v>
      </c>
      <c r="B2" s="180"/>
      <c r="C2" s="180"/>
      <c r="D2" s="180"/>
      <c r="E2" s="180"/>
      <c r="F2" s="180"/>
      <c r="G2" s="180"/>
      <c r="H2" s="180"/>
      <c r="I2" s="183"/>
      <c r="J2" s="183"/>
      <c r="K2" s="183"/>
      <c r="L2" s="183"/>
      <c r="M2" s="104"/>
      <c r="N2" s="104"/>
      <c r="O2" s="104"/>
      <c r="P2" s="104"/>
      <c r="Q2" s="104"/>
      <c r="R2" s="179"/>
      <c r="S2" s="180"/>
      <c r="T2" s="180"/>
      <c r="U2" s="180"/>
      <c r="V2" s="180"/>
      <c r="W2" s="180"/>
      <c r="X2" s="180"/>
      <c r="Y2" s="180"/>
      <c r="Z2" s="179"/>
      <c r="AA2" s="180"/>
      <c r="AB2" s="180"/>
      <c r="AC2" s="180"/>
      <c r="AD2" s="180"/>
      <c r="AE2" s="180"/>
      <c r="AF2" s="180"/>
      <c r="AG2" s="180"/>
      <c r="AH2" s="179"/>
      <c r="AI2" s="180"/>
      <c r="AJ2" s="180"/>
      <c r="AK2" s="180"/>
      <c r="AL2" s="180"/>
      <c r="AM2" s="180"/>
      <c r="AN2" s="180"/>
      <c r="AO2" s="180"/>
      <c r="AP2" s="179"/>
      <c r="AQ2" s="180"/>
      <c r="AR2" s="180"/>
      <c r="AS2" s="180"/>
      <c r="AT2" s="180"/>
      <c r="AU2" s="180"/>
      <c r="AV2" s="180"/>
      <c r="AW2" s="180"/>
      <c r="AX2" s="179"/>
      <c r="AY2" s="180"/>
      <c r="AZ2" s="180"/>
      <c r="BA2" s="180"/>
      <c r="BB2" s="180"/>
      <c r="BC2" s="180"/>
      <c r="BD2" s="180"/>
      <c r="BE2" s="180"/>
      <c r="BF2" s="179"/>
      <c r="BG2" s="180"/>
      <c r="BH2" s="180"/>
      <c r="BI2" s="180"/>
      <c r="BJ2" s="180"/>
      <c r="BK2" s="180"/>
      <c r="BL2" s="180"/>
      <c r="BM2" s="180"/>
      <c r="BN2" s="179"/>
      <c r="BO2" s="180"/>
      <c r="BP2" s="180"/>
      <c r="BQ2" s="180"/>
      <c r="BR2" s="180"/>
      <c r="BS2" s="180"/>
      <c r="BT2" s="180"/>
      <c r="BU2" s="180"/>
      <c r="BV2" s="179"/>
      <c r="BW2" s="180"/>
      <c r="BX2" s="180"/>
      <c r="BY2" s="180"/>
      <c r="BZ2" s="180"/>
      <c r="CA2" s="180"/>
      <c r="CB2" s="180"/>
      <c r="CC2" s="180"/>
      <c r="CD2" s="179"/>
      <c r="CE2" s="180"/>
      <c r="CF2" s="180"/>
      <c r="CG2" s="180"/>
      <c r="CH2" s="180"/>
      <c r="CI2" s="180"/>
      <c r="CJ2" s="180"/>
      <c r="CK2" s="180"/>
      <c r="CL2" s="179"/>
      <c r="CM2" s="180"/>
      <c r="CN2" s="180"/>
      <c r="CO2" s="180"/>
      <c r="CP2" s="180"/>
      <c r="CQ2" s="180"/>
      <c r="CR2" s="180"/>
      <c r="CS2" s="180"/>
      <c r="CT2" s="179"/>
      <c r="CU2" s="180"/>
      <c r="CV2" s="180"/>
      <c r="CW2" s="180"/>
      <c r="CX2" s="180"/>
      <c r="CY2" s="180"/>
      <c r="CZ2" s="180"/>
      <c r="DA2" s="180"/>
      <c r="DB2" s="179"/>
      <c r="DC2" s="180"/>
      <c r="DD2" s="180"/>
      <c r="DE2" s="180"/>
      <c r="DF2" s="180"/>
      <c r="DG2" s="180"/>
      <c r="DH2" s="180"/>
      <c r="DI2" s="180"/>
      <c r="DJ2" s="179"/>
      <c r="DK2" s="180"/>
      <c r="DL2" s="180"/>
      <c r="DM2" s="180"/>
      <c r="DN2" s="180"/>
      <c r="DO2" s="180"/>
      <c r="DP2" s="180"/>
      <c r="DQ2" s="180"/>
      <c r="DR2" s="179"/>
      <c r="DS2" s="180"/>
      <c r="DT2" s="180"/>
      <c r="DU2" s="180"/>
      <c r="DV2" s="180"/>
      <c r="DW2" s="180"/>
      <c r="DX2" s="180"/>
      <c r="DY2" s="180"/>
      <c r="DZ2" s="179"/>
      <c r="EA2" s="180"/>
      <c r="EB2" s="180"/>
      <c r="EC2" s="180"/>
      <c r="ED2" s="180"/>
      <c r="EE2" s="180"/>
      <c r="EF2" s="180"/>
      <c r="EG2" s="180"/>
      <c r="EH2" s="179"/>
      <c r="EI2" s="180"/>
      <c r="EJ2" s="180"/>
      <c r="EK2" s="180"/>
      <c r="EL2" s="180"/>
      <c r="EM2" s="180"/>
      <c r="EN2" s="180"/>
      <c r="EO2" s="180"/>
      <c r="EP2" s="179"/>
      <c r="EQ2" s="180"/>
      <c r="ER2" s="180"/>
      <c r="ES2" s="180"/>
      <c r="ET2" s="180"/>
      <c r="EU2" s="180"/>
      <c r="EV2" s="180"/>
      <c r="EW2" s="180"/>
      <c r="EX2" s="179"/>
      <c r="EY2" s="180"/>
      <c r="EZ2" s="180"/>
      <c r="FA2" s="180"/>
      <c r="FB2" s="180"/>
      <c r="FC2" s="180"/>
      <c r="FD2" s="180"/>
      <c r="FE2" s="180"/>
      <c r="FF2" s="179"/>
      <c r="FG2" s="180"/>
      <c r="FH2" s="180"/>
      <c r="FI2" s="180"/>
      <c r="FJ2" s="180"/>
      <c r="FK2" s="180"/>
      <c r="FL2" s="180"/>
      <c r="FM2" s="180"/>
      <c r="FN2" s="179"/>
      <c r="FO2" s="180"/>
      <c r="FP2" s="180"/>
      <c r="FQ2" s="180"/>
      <c r="FR2" s="180"/>
      <c r="FS2" s="180"/>
      <c r="FT2" s="180"/>
      <c r="FU2" s="180"/>
      <c r="FV2" s="179"/>
      <c r="FW2" s="180"/>
      <c r="FX2" s="180"/>
      <c r="FY2" s="180"/>
      <c r="FZ2" s="180"/>
      <c r="GA2" s="180"/>
      <c r="GB2" s="180"/>
      <c r="GC2" s="180"/>
      <c r="GD2" s="179"/>
      <c r="GE2" s="180"/>
      <c r="GF2" s="180"/>
      <c r="GG2" s="180"/>
      <c r="GH2" s="180"/>
      <c r="GI2" s="180"/>
      <c r="GJ2" s="180"/>
      <c r="GK2" s="180"/>
      <c r="GL2" s="179"/>
      <c r="GM2" s="180"/>
      <c r="GN2" s="180"/>
      <c r="GO2" s="180"/>
      <c r="GP2" s="180"/>
      <c r="GQ2" s="180"/>
      <c r="GR2" s="180"/>
      <c r="GS2" s="180"/>
      <c r="GT2" s="179"/>
      <c r="GU2" s="180"/>
      <c r="GV2" s="180"/>
      <c r="GW2" s="180"/>
      <c r="GX2" s="180"/>
      <c r="GY2" s="180"/>
      <c r="GZ2" s="180"/>
      <c r="HA2" s="180"/>
      <c r="HB2" s="179"/>
      <c r="HC2" s="180"/>
      <c r="HD2" s="180"/>
      <c r="HE2" s="180"/>
      <c r="HF2" s="180"/>
      <c r="HG2" s="180"/>
      <c r="HH2" s="180"/>
      <c r="HI2" s="180"/>
      <c r="HJ2" s="179"/>
      <c r="HK2" s="180"/>
      <c r="HL2" s="180"/>
      <c r="HM2" s="180"/>
      <c r="HN2" s="180"/>
      <c r="HO2" s="180"/>
      <c r="HP2" s="180"/>
      <c r="HQ2" s="180"/>
      <c r="HR2" s="179"/>
      <c r="HS2" s="180"/>
      <c r="HT2" s="180"/>
      <c r="HU2" s="180"/>
      <c r="HV2" s="180"/>
      <c r="HW2" s="180"/>
      <c r="HX2" s="180"/>
      <c r="HY2" s="180"/>
      <c r="HZ2" s="179"/>
      <c r="IA2" s="180"/>
      <c r="IB2" s="180"/>
      <c r="IC2" s="180"/>
      <c r="ID2" s="180"/>
      <c r="IE2" s="180"/>
      <c r="IF2" s="180"/>
      <c r="IG2" s="180"/>
      <c r="IH2" s="179"/>
      <c r="II2" s="180"/>
      <c r="IJ2" s="180"/>
      <c r="IK2" s="180"/>
      <c r="IL2" s="180"/>
      <c r="IM2" s="180"/>
      <c r="IN2" s="180"/>
      <c r="IO2" s="180"/>
      <c r="IP2" s="179"/>
      <c r="IQ2" s="180"/>
      <c r="IR2" s="180"/>
      <c r="IS2" s="180"/>
      <c r="IT2" s="180"/>
      <c r="IU2" s="180"/>
      <c r="IV2" s="181"/>
    </row>
    <row r="3" spans="1:256" ht="12.75">
      <c r="A3" s="179" t="s">
        <v>237</v>
      </c>
      <c r="B3" s="180"/>
      <c r="C3" s="180"/>
      <c r="D3" s="180"/>
      <c r="E3" s="180"/>
      <c r="F3" s="180"/>
      <c r="G3" s="180"/>
      <c r="H3" s="180"/>
      <c r="I3" s="183"/>
      <c r="J3" s="183"/>
      <c r="K3" s="183"/>
      <c r="L3" s="183"/>
      <c r="M3" s="104"/>
      <c r="N3" s="104"/>
      <c r="O3" s="104"/>
      <c r="P3" s="104"/>
      <c r="Q3" s="104"/>
      <c r="R3" s="179"/>
      <c r="S3" s="180"/>
      <c r="T3" s="180"/>
      <c r="U3" s="180"/>
      <c r="V3" s="180"/>
      <c r="W3" s="180"/>
      <c r="X3" s="180"/>
      <c r="Y3" s="180"/>
      <c r="Z3" s="179"/>
      <c r="AA3" s="180"/>
      <c r="AB3" s="180"/>
      <c r="AC3" s="180"/>
      <c r="AD3" s="180"/>
      <c r="AE3" s="180"/>
      <c r="AF3" s="180"/>
      <c r="AG3" s="180"/>
      <c r="AH3" s="179"/>
      <c r="AI3" s="180"/>
      <c r="AJ3" s="180"/>
      <c r="AK3" s="180"/>
      <c r="AL3" s="180"/>
      <c r="AM3" s="180"/>
      <c r="AN3" s="180"/>
      <c r="AO3" s="180"/>
      <c r="AP3" s="179"/>
      <c r="AQ3" s="180"/>
      <c r="AR3" s="180"/>
      <c r="AS3" s="180"/>
      <c r="AT3" s="180"/>
      <c r="AU3" s="180"/>
      <c r="AV3" s="180"/>
      <c r="AW3" s="180"/>
      <c r="AX3" s="179"/>
      <c r="AY3" s="180"/>
      <c r="AZ3" s="180"/>
      <c r="BA3" s="180"/>
      <c r="BB3" s="180"/>
      <c r="BC3" s="180"/>
      <c r="BD3" s="180"/>
      <c r="BE3" s="180"/>
      <c r="BF3" s="179"/>
      <c r="BG3" s="180"/>
      <c r="BH3" s="180"/>
      <c r="BI3" s="180"/>
      <c r="BJ3" s="180"/>
      <c r="BK3" s="180"/>
      <c r="BL3" s="180"/>
      <c r="BM3" s="180"/>
      <c r="BN3" s="179"/>
      <c r="BO3" s="180"/>
      <c r="BP3" s="180"/>
      <c r="BQ3" s="180"/>
      <c r="BR3" s="180"/>
      <c r="BS3" s="180"/>
      <c r="BT3" s="180"/>
      <c r="BU3" s="180"/>
      <c r="BV3" s="179"/>
      <c r="BW3" s="180"/>
      <c r="BX3" s="180"/>
      <c r="BY3" s="180"/>
      <c r="BZ3" s="180"/>
      <c r="CA3" s="180"/>
      <c r="CB3" s="180"/>
      <c r="CC3" s="180"/>
      <c r="CD3" s="179"/>
      <c r="CE3" s="180"/>
      <c r="CF3" s="180"/>
      <c r="CG3" s="180"/>
      <c r="CH3" s="180"/>
      <c r="CI3" s="180"/>
      <c r="CJ3" s="180"/>
      <c r="CK3" s="180"/>
      <c r="CL3" s="179"/>
      <c r="CM3" s="180"/>
      <c r="CN3" s="180"/>
      <c r="CO3" s="180"/>
      <c r="CP3" s="180"/>
      <c r="CQ3" s="180"/>
      <c r="CR3" s="180"/>
      <c r="CS3" s="180"/>
      <c r="CT3" s="179"/>
      <c r="CU3" s="180"/>
      <c r="CV3" s="180"/>
      <c r="CW3" s="180"/>
      <c r="CX3" s="180"/>
      <c r="CY3" s="180"/>
      <c r="CZ3" s="180"/>
      <c r="DA3" s="180"/>
      <c r="DB3" s="179"/>
      <c r="DC3" s="180"/>
      <c r="DD3" s="180"/>
      <c r="DE3" s="180"/>
      <c r="DF3" s="180"/>
      <c r="DG3" s="180"/>
      <c r="DH3" s="180"/>
      <c r="DI3" s="180"/>
      <c r="DJ3" s="179"/>
      <c r="DK3" s="180"/>
      <c r="DL3" s="180"/>
      <c r="DM3" s="180"/>
      <c r="DN3" s="180"/>
      <c r="DO3" s="180"/>
      <c r="DP3" s="180"/>
      <c r="DQ3" s="180"/>
      <c r="DR3" s="179"/>
      <c r="DS3" s="180"/>
      <c r="DT3" s="180"/>
      <c r="DU3" s="180"/>
      <c r="DV3" s="180"/>
      <c r="DW3" s="180"/>
      <c r="DX3" s="180"/>
      <c r="DY3" s="180"/>
      <c r="DZ3" s="179"/>
      <c r="EA3" s="180"/>
      <c r="EB3" s="180"/>
      <c r="EC3" s="180"/>
      <c r="ED3" s="180"/>
      <c r="EE3" s="180"/>
      <c r="EF3" s="180"/>
      <c r="EG3" s="180"/>
      <c r="EH3" s="179"/>
      <c r="EI3" s="180"/>
      <c r="EJ3" s="180"/>
      <c r="EK3" s="180"/>
      <c r="EL3" s="180"/>
      <c r="EM3" s="180"/>
      <c r="EN3" s="180"/>
      <c r="EO3" s="180"/>
      <c r="EP3" s="179"/>
      <c r="EQ3" s="180"/>
      <c r="ER3" s="180"/>
      <c r="ES3" s="180"/>
      <c r="ET3" s="180"/>
      <c r="EU3" s="180"/>
      <c r="EV3" s="180"/>
      <c r="EW3" s="180"/>
      <c r="EX3" s="179"/>
      <c r="EY3" s="180"/>
      <c r="EZ3" s="180"/>
      <c r="FA3" s="180"/>
      <c r="FB3" s="180"/>
      <c r="FC3" s="180"/>
      <c r="FD3" s="180"/>
      <c r="FE3" s="180"/>
      <c r="FF3" s="179"/>
      <c r="FG3" s="180"/>
      <c r="FH3" s="180"/>
      <c r="FI3" s="180"/>
      <c r="FJ3" s="180"/>
      <c r="FK3" s="180"/>
      <c r="FL3" s="180"/>
      <c r="FM3" s="180"/>
      <c r="FN3" s="179"/>
      <c r="FO3" s="180"/>
      <c r="FP3" s="180"/>
      <c r="FQ3" s="180"/>
      <c r="FR3" s="180"/>
      <c r="FS3" s="180"/>
      <c r="FT3" s="180"/>
      <c r="FU3" s="180"/>
      <c r="FV3" s="179"/>
      <c r="FW3" s="180"/>
      <c r="FX3" s="180"/>
      <c r="FY3" s="180"/>
      <c r="FZ3" s="180"/>
      <c r="GA3" s="180"/>
      <c r="GB3" s="180"/>
      <c r="GC3" s="180"/>
      <c r="GD3" s="179"/>
      <c r="GE3" s="180"/>
      <c r="GF3" s="180"/>
      <c r="GG3" s="180"/>
      <c r="GH3" s="180"/>
      <c r="GI3" s="180"/>
      <c r="GJ3" s="180"/>
      <c r="GK3" s="180"/>
      <c r="GL3" s="179"/>
      <c r="GM3" s="180"/>
      <c r="GN3" s="180"/>
      <c r="GO3" s="180"/>
      <c r="GP3" s="180"/>
      <c r="GQ3" s="180"/>
      <c r="GR3" s="180"/>
      <c r="GS3" s="180"/>
      <c r="GT3" s="179"/>
      <c r="GU3" s="180"/>
      <c r="GV3" s="180"/>
      <c r="GW3" s="180"/>
      <c r="GX3" s="180"/>
      <c r="GY3" s="180"/>
      <c r="GZ3" s="180"/>
      <c r="HA3" s="180"/>
      <c r="HB3" s="179"/>
      <c r="HC3" s="180"/>
      <c r="HD3" s="180"/>
      <c r="HE3" s="180"/>
      <c r="HF3" s="180"/>
      <c r="HG3" s="180"/>
      <c r="HH3" s="180"/>
      <c r="HI3" s="180"/>
      <c r="HJ3" s="179"/>
      <c r="HK3" s="180"/>
      <c r="HL3" s="180"/>
      <c r="HM3" s="180"/>
      <c r="HN3" s="180"/>
      <c r="HO3" s="180"/>
      <c r="HP3" s="180"/>
      <c r="HQ3" s="180"/>
      <c r="HR3" s="179"/>
      <c r="HS3" s="180"/>
      <c r="HT3" s="180"/>
      <c r="HU3" s="180"/>
      <c r="HV3" s="180"/>
      <c r="HW3" s="180"/>
      <c r="HX3" s="180"/>
      <c r="HY3" s="180"/>
      <c r="HZ3" s="179"/>
      <c r="IA3" s="180"/>
      <c r="IB3" s="180"/>
      <c r="IC3" s="180"/>
      <c r="ID3" s="180"/>
      <c r="IE3" s="180"/>
      <c r="IF3" s="180"/>
      <c r="IG3" s="180"/>
      <c r="IH3" s="179"/>
      <c r="II3" s="180"/>
      <c r="IJ3" s="180"/>
      <c r="IK3" s="180"/>
      <c r="IL3" s="180"/>
      <c r="IM3" s="180"/>
      <c r="IN3" s="180"/>
      <c r="IO3" s="180"/>
      <c r="IP3" s="179"/>
      <c r="IQ3" s="180"/>
      <c r="IR3" s="180"/>
      <c r="IS3" s="180"/>
      <c r="IT3" s="180"/>
      <c r="IU3" s="180"/>
      <c r="IV3" s="181"/>
    </row>
    <row r="4" spans="1:14" s="91" customFormat="1" ht="17.25" customHeight="1">
      <c r="A4" s="88" t="s">
        <v>235</v>
      </c>
      <c r="B4" s="108"/>
      <c r="C4" s="88"/>
      <c r="D4" s="89"/>
      <c r="E4" s="89"/>
      <c r="F4" s="89" t="s">
        <v>158</v>
      </c>
      <c r="G4" s="89" t="s">
        <v>95</v>
      </c>
      <c r="H4" s="90"/>
      <c r="I4" s="89"/>
      <c r="J4" s="90"/>
      <c r="K4" s="90"/>
      <c r="L4" s="89"/>
      <c r="M4" s="88"/>
      <c r="N4" s="88"/>
    </row>
    <row r="5" spans="1:15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90"/>
      <c r="L5" s="89"/>
      <c r="M5" s="88"/>
      <c r="N5" s="88"/>
      <c r="O5" s="136"/>
    </row>
    <row r="6" spans="1:14" s="91" customFormat="1" ht="15" customHeight="1">
      <c r="A6" s="88"/>
      <c r="B6" s="2"/>
      <c r="C6" s="88"/>
      <c r="D6" s="89" t="s">
        <v>223</v>
      </c>
      <c r="E6" s="89"/>
      <c r="F6" s="89"/>
      <c r="G6" s="93"/>
      <c r="H6" s="90"/>
      <c r="I6" s="93"/>
      <c r="J6" s="90"/>
      <c r="K6" s="90"/>
      <c r="L6" s="93"/>
      <c r="M6" s="88"/>
      <c r="N6" s="88"/>
    </row>
    <row r="7" spans="1:12" ht="46.5" customHeight="1">
      <c r="A7" s="182" t="s">
        <v>224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6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 t="s">
        <v>234</v>
      </c>
      <c r="K8" s="75" t="s">
        <v>238</v>
      </c>
      <c r="L8" s="7" t="s">
        <v>45</v>
      </c>
      <c r="M8" s="8"/>
      <c r="N8" s="8"/>
      <c r="P8" s="136"/>
    </row>
    <row r="9" spans="1:14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G11+G14+G20+G30+G38+G28</f>
        <v>#REF!</v>
      </c>
      <c r="H9" s="75"/>
      <c r="I9" s="20" t="e">
        <f>I11+I14+I20+I30+I38+I28</f>
        <v>#REF!</v>
      </c>
      <c r="J9" s="75"/>
      <c r="K9" s="75"/>
      <c r="L9" s="20">
        <f>L11+L14+L20+L30+L38+L28+L35</f>
        <v>23875.8</v>
      </c>
      <c r="M9" s="8"/>
      <c r="N9" s="8"/>
    </row>
    <row r="10" spans="1:14" s="9" customFormat="1" ht="31.5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75"/>
      <c r="L10" s="20">
        <f>SUM(L11,L14)</f>
        <v>3658</v>
      </c>
      <c r="M10" s="8"/>
      <c r="N10" s="8"/>
    </row>
    <row r="11" spans="1:14" s="30" customFormat="1" ht="36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76"/>
      <c r="L11" s="28">
        <f>L12</f>
        <v>1044.2</v>
      </c>
      <c r="M11" s="29"/>
      <c r="N11" s="29"/>
    </row>
    <row r="12" spans="1:14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31" t="s">
        <v>8</v>
      </c>
      <c r="F12" s="31"/>
      <c r="G12" s="32">
        <f>G13</f>
        <v>914.6</v>
      </c>
      <c r="H12" s="77"/>
      <c r="I12" s="32">
        <f>I13</f>
        <v>982.7</v>
      </c>
      <c r="J12" s="77"/>
      <c r="K12" s="77"/>
      <c r="L12" s="32">
        <f>L13</f>
        <v>1044.2</v>
      </c>
      <c r="M12" s="33"/>
      <c r="N12" s="33"/>
    </row>
    <row r="13" spans="1:14" s="39" customFormat="1" ht="60">
      <c r="A13" s="10" t="s">
        <v>121</v>
      </c>
      <c r="B13" s="10" t="s">
        <v>244</v>
      </c>
      <c r="C13" s="35">
        <v>970</v>
      </c>
      <c r="D13" s="35" t="s">
        <v>6</v>
      </c>
      <c r="E13" s="35" t="s">
        <v>8</v>
      </c>
      <c r="F13" s="35">
        <v>100</v>
      </c>
      <c r="G13" s="36">
        <v>914.6</v>
      </c>
      <c r="H13" s="78">
        <v>-74</v>
      </c>
      <c r="I13" s="36">
        <v>982.7</v>
      </c>
      <c r="J13" s="78"/>
      <c r="K13" s="78"/>
      <c r="L13" s="36">
        <v>1044.2</v>
      </c>
      <c r="M13" s="37"/>
      <c r="N13" s="38">
        <f>L11+L14+L21+L23-L17</f>
        <v>18361.3</v>
      </c>
    </row>
    <row r="14" spans="1:14" s="41" customFormat="1" ht="48">
      <c r="A14" s="17" t="s">
        <v>9</v>
      </c>
      <c r="B14" s="17" t="s">
        <v>190</v>
      </c>
      <c r="C14" s="27">
        <v>970</v>
      </c>
      <c r="D14" s="27" t="s">
        <v>10</v>
      </c>
      <c r="E14" s="27"/>
      <c r="F14" s="27"/>
      <c r="G14" s="28">
        <f>G15+G17</f>
        <v>2870.6000000000004</v>
      </c>
      <c r="H14" s="76"/>
      <c r="I14" s="28">
        <f>I15+I17</f>
        <v>3084.4</v>
      </c>
      <c r="J14" s="76"/>
      <c r="K14" s="76"/>
      <c r="L14" s="28">
        <f>L15+L17</f>
        <v>2613.7999999999997</v>
      </c>
      <c r="M14" s="40"/>
      <c r="N14" s="40"/>
    </row>
    <row r="15" spans="1:14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">
        <v>12</v>
      </c>
      <c r="F15" s="31"/>
      <c r="G15" s="32">
        <f>G16</f>
        <v>2780.3</v>
      </c>
      <c r="H15" s="77"/>
      <c r="I15" s="32">
        <f>I16</f>
        <v>2987.4</v>
      </c>
      <c r="J15" s="77"/>
      <c r="K15" s="77"/>
      <c r="L15" s="32">
        <f>L16</f>
        <v>2489.6</v>
      </c>
      <c r="M15" s="33"/>
      <c r="N15" s="107">
        <f>SUM(L9,-L26,-L30,-L38)</f>
        <v>22685.5</v>
      </c>
    </row>
    <row r="16" spans="1:14" s="44" customFormat="1" ht="60">
      <c r="A16" s="18" t="s">
        <v>122</v>
      </c>
      <c r="B16" s="10" t="s">
        <v>244</v>
      </c>
      <c r="C16" s="42">
        <v>970</v>
      </c>
      <c r="D16" s="42" t="s">
        <v>10</v>
      </c>
      <c r="E16" s="43" t="s">
        <v>12</v>
      </c>
      <c r="F16" s="42">
        <v>100</v>
      </c>
      <c r="G16" s="36">
        <v>2780.3</v>
      </c>
      <c r="H16" s="79"/>
      <c r="I16" s="36">
        <v>2987.4</v>
      </c>
      <c r="J16" s="79">
        <v>72.4</v>
      </c>
      <c r="K16" s="79">
        <v>-1621.1</v>
      </c>
      <c r="L16" s="36">
        <v>2489.6</v>
      </c>
      <c r="M16" s="33"/>
      <c r="N16" s="33"/>
    </row>
    <row r="17" spans="1:14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">
        <v>188</v>
      </c>
      <c r="F17" s="31"/>
      <c r="G17" s="32">
        <f>G18</f>
        <v>90.3</v>
      </c>
      <c r="H17" s="77"/>
      <c r="I17" s="32">
        <f>I18</f>
        <v>97</v>
      </c>
      <c r="J17" s="77"/>
      <c r="K17" s="77"/>
      <c r="L17" s="32">
        <v>124.2</v>
      </c>
      <c r="M17" s="33"/>
      <c r="N17" s="33"/>
    </row>
    <row r="18" spans="1:14" s="47" customFormat="1" ht="60">
      <c r="A18" s="13" t="s">
        <v>123</v>
      </c>
      <c r="B18" s="10" t="s">
        <v>244</v>
      </c>
      <c r="C18" s="45">
        <v>970</v>
      </c>
      <c r="D18" s="45" t="s">
        <v>10</v>
      </c>
      <c r="E18" s="53" t="s">
        <v>188</v>
      </c>
      <c r="F18" s="45">
        <v>100</v>
      </c>
      <c r="G18" s="36">
        <v>90.3</v>
      </c>
      <c r="H18" s="80"/>
      <c r="I18" s="36">
        <v>97</v>
      </c>
      <c r="J18" s="80"/>
      <c r="K18" s="80"/>
      <c r="L18" s="36">
        <v>124.2</v>
      </c>
      <c r="M18" s="46"/>
      <c r="N18" s="46"/>
    </row>
    <row r="19" spans="1:14" s="47" customFormat="1" ht="31.5">
      <c r="A19" s="13"/>
      <c r="B19" s="19" t="s">
        <v>42</v>
      </c>
      <c r="C19" s="45">
        <v>923</v>
      </c>
      <c r="D19" s="45"/>
      <c r="E19" s="53"/>
      <c r="F19" s="45"/>
      <c r="G19" s="36"/>
      <c r="H19" s="80"/>
      <c r="I19" s="36"/>
      <c r="J19" s="80"/>
      <c r="K19" s="80"/>
      <c r="L19" s="36">
        <f>SUM(L20,L30,L38,L53,L57,L67,L88,L97,L101,L113,L117)</f>
        <v>88301.5</v>
      </c>
      <c r="M19" s="46"/>
      <c r="N19" s="46"/>
    </row>
    <row r="20" spans="1:15" s="41" customFormat="1" ht="37.5" customHeight="1">
      <c r="A20" s="48" t="s">
        <v>52</v>
      </c>
      <c r="B20" s="17" t="s">
        <v>155</v>
      </c>
      <c r="C20" s="27">
        <v>923</v>
      </c>
      <c r="D20" s="27" t="s">
        <v>13</v>
      </c>
      <c r="E20" s="27"/>
      <c r="F20" s="27"/>
      <c r="G20" s="28" t="e">
        <f>G21+G23+G26+#REF!</f>
        <v>#REF!</v>
      </c>
      <c r="H20" s="76"/>
      <c r="I20" s="28" t="e">
        <f>I21+I23+I26+#REF!</f>
        <v>#REF!</v>
      </c>
      <c r="J20" s="76"/>
      <c r="K20" s="76"/>
      <c r="L20" s="28">
        <f>L21+L23+L26</f>
        <v>14832.8</v>
      </c>
      <c r="M20" s="40"/>
      <c r="N20" s="40"/>
      <c r="O20" s="47"/>
    </row>
    <row r="21" spans="1:14" s="34" customFormat="1" ht="12.75">
      <c r="A21" s="49" t="s">
        <v>53</v>
      </c>
      <c r="B21" s="15" t="s">
        <v>112</v>
      </c>
      <c r="C21" s="31" t="s">
        <v>4</v>
      </c>
      <c r="D21" s="31" t="s">
        <v>13</v>
      </c>
      <c r="E21" s="25" t="s">
        <v>14</v>
      </c>
      <c r="F21" s="31"/>
      <c r="G21" s="32">
        <f>G22</f>
        <v>914.6</v>
      </c>
      <c r="H21" s="77"/>
      <c r="I21" s="32">
        <f>I22</f>
        <v>982.7</v>
      </c>
      <c r="J21" s="77"/>
      <c r="K21" s="77"/>
      <c r="L21" s="32">
        <f>L22</f>
        <v>1044.2</v>
      </c>
      <c r="M21" s="33"/>
      <c r="N21" s="33"/>
    </row>
    <row r="22" spans="1:14" s="44" customFormat="1" ht="60">
      <c r="A22" s="18" t="s">
        <v>124</v>
      </c>
      <c r="B22" s="10" t="s">
        <v>244</v>
      </c>
      <c r="C22" s="42" t="s">
        <v>4</v>
      </c>
      <c r="D22" s="42" t="s">
        <v>13</v>
      </c>
      <c r="E22" s="43" t="s">
        <v>14</v>
      </c>
      <c r="F22" s="42">
        <v>100</v>
      </c>
      <c r="G22" s="36">
        <v>914.6</v>
      </c>
      <c r="H22" s="79"/>
      <c r="I22" s="36">
        <v>982.7</v>
      </c>
      <c r="J22" s="78"/>
      <c r="K22" s="78"/>
      <c r="L22" s="36">
        <v>1044.2</v>
      </c>
      <c r="M22" s="33"/>
      <c r="N22" s="33"/>
    </row>
    <row r="23" spans="1:14" s="34" customFormat="1" ht="36">
      <c r="A23" s="15" t="s">
        <v>54</v>
      </c>
      <c r="B23" s="15" t="s">
        <v>222</v>
      </c>
      <c r="C23" s="31" t="s">
        <v>4</v>
      </c>
      <c r="D23" s="31" t="s">
        <v>13</v>
      </c>
      <c r="E23" s="109" t="s">
        <v>189</v>
      </c>
      <c r="F23" s="31"/>
      <c r="G23" s="32">
        <f>G24</f>
        <v>6761.3</v>
      </c>
      <c r="H23" s="77"/>
      <c r="I23" s="32">
        <f>I24</f>
        <v>7078.3</v>
      </c>
      <c r="J23" s="77"/>
      <c r="K23" s="77"/>
      <c r="L23" s="32">
        <f>L24+L25</f>
        <v>13783.3</v>
      </c>
      <c r="M23" s="33"/>
      <c r="N23" s="33"/>
    </row>
    <row r="24" spans="1:14" s="34" customFormat="1" ht="60">
      <c r="A24" s="18" t="s">
        <v>125</v>
      </c>
      <c r="B24" s="10" t="s">
        <v>244</v>
      </c>
      <c r="C24" s="42" t="s">
        <v>4</v>
      </c>
      <c r="D24" s="42" t="s">
        <v>13</v>
      </c>
      <c r="E24" s="52" t="s">
        <v>189</v>
      </c>
      <c r="F24" s="42">
        <v>100</v>
      </c>
      <c r="G24" s="36">
        <v>6761.3</v>
      </c>
      <c r="H24" s="79"/>
      <c r="I24" s="36">
        <v>7078.3</v>
      </c>
      <c r="J24" s="79"/>
      <c r="K24" s="79">
        <v>1494.5</v>
      </c>
      <c r="L24" s="36">
        <v>10877</v>
      </c>
      <c r="M24" s="33"/>
      <c r="N24" s="33"/>
    </row>
    <row r="25" spans="1:14" s="34" customFormat="1" ht="24">
      <c r="A25" s="18" t="s">
        <v>156</v>
      </c>
      <c r="B25" s="18" t="s">
        <v>232</v>
      </c>
      <c r="C25" s="42" t="s">
        <v>4</v>
      </c>
      <c r="D25" s="42" t="s">
        <v>13</v>
      </c>
      <c r="E25" s="114" t="s">
        <v>189</v>
      </c>
      <c r="F25" s="125">
        <v>200</v>
      </c>
      <c r="G25" s="36">
        <v>2897.9</v>
      </c>
      <c r="H25" s="79">
        <v>307.7</v>
      </c>
      <c r="I25" s="36">
        <v>1854.6</v>
      </c>
      <c r="J25" s="79">
        <v>-72.4</v>
      </c>
      <c r="K25" s="79">
        <v>126.6</v>
      </c>
      <c r="L25" s="36">
        <v>2906.3</v>
      </c>
      <c r="M25" s="33"/>
      <c r="N25" s="33"/>
    </row>
    <row r="26" spans="1:14" s="44" customFormat="1" ht="60">
      <c r="A26" s="15" t="s">
        <v>126</v>
      </c>
      <c r="B26" s="15" t="s">
        <v>16</v>
      </c>
      <c r="C26" s="25">
        <v>923</v>
      </c>
      <c r="D26" s="25" t="s">
        <v>13</v>
      </c>
      <c r="E26" s="25" t="s">
        <v>225</v>
      </c>
      <c r="F26" s="25"/>
      <c r="G26" s="32">
        <f>G27</f>
        <v>63.6</v>
      </c>
      <c r="H26" s="77"/>
      <c r="I26" s="32">
        <f>I27</f>
        <v>67</v>
      </c>
      <c r="J26" s="77"/>
      <c r="K26" s="77"/>
      <c r="L26" s="32">
        <f>L27</f>
        <v>5.3</v>
      </c>
      <c r="M26" s="33"/>
      <c r="N26" s="33"/>
    </row>
    <row r="27" spans="1:14" s="47" customFormat="1" ht="24">
      <c r="A27" s="13" t="s">
        <v>127</v>
      </c>
      <c r="B27" s="18" t="s">
        <v>232</v>
      </c>
      <c r="C27" s="52">
        <v>923</v>
      </c>
      <c r="D27" s="52" t="s">
        <v>13</v>
      </c>
      <c r="E27" s="52" t="s">
        <v>225</v>
      </c>
      <c r="F27" s="53" t="s">
        <v>221</v>
      </c>
      <c r="G27" s="36">
        <v>63.6</v>
      </c>
      <c r="H27" s="80"/>
      <c r="I27" s="36">
        <v>67</v>
      </c>
      <c r="J27" s="80"/>
      <c r="K27" s="80"/>
      <c r="L27" s="36">
        <v>5.3</v>
      </c>
      <c r="M27" s="46"/>
      <c r="N27" s="46"/>
    </row>
    <row r="28" spans="1:14" s="41" customFormat="1" ht="12.75" hidden="1">
      <c r="A28" s="23"/>
      <c r="B28" s="23"/>
      <c r="C28" s="54"/>
      <c r="D28" s="54"/>
      <c r="E28" s="55"/>
      <c r="F28" s="55"/>
      <c r="G28" s="56"/>
      <c r="H28" s="81"/>
      <c r="I28" s="56"/>
      <c r="J28" s="81"/>
      <c r="K28" s="81"/>
      <c r="L28" s="56"/>
      <c r="M28" s="40"/>
      <c r="N28" s="40"/>
    </row>
    <row r="29" spans="1:14" s="47" customFormat="1" ht="12.75" hidden="1">
      <c r="A29" s="15"/>
      <c r="B29" s="18"/>
      <c r="C29" s="52"/>
      <c r="D29" s="52"/>
      <c r="E29" s="52"/>
      <c r="F29" s="53"/>
      <c r="G29" s="36"/>
      <c r="H29" s="80"/>
      <c r="I29" s="36"/>
      <c r="J29" s="80"/>
      <c r="K29" s="80"/>
      <c r="L29" s="36"/>
      <c r="M29" s="46"/>
      <c r="N29" s="46"/>
    </row>
    <row r="30" spans="1:14" s="58" customFormat="1" ht="12.75">
      <c r="A30" s="17" t="s">
        <v>128</v>
      </c>
      <c r="B30" s="17" t="s">
        <v>49</v>
      </c>
      <c r="C30" s="57" t="s">
        <v>4</v>
      </c>
      <c r="D30" s="57" t="s">
        <v>96</v>
      </c>
      <c r="E30" s="57"/>
      <c r="F30" s="57"/>
      <c r="G30" s="28">
        <f>G31</f>
        <v>5</v>
      </c>
      <c r="H30" s="76"/>
      <c r="I30" s="28">
        <f>I31</f>
        <v>5</v>
      </c>
      <c r="J30" s="76"/>
      <c r="K30" s="76"/>
      <c r="L30" s="28">
        <f>L31</f>
        <v>5</v>
      </c>
      <c r="M30" s="50"/>
      <c r="N30" s="50"/>
    </row>
    <row r="31" spans="1:14" s="44" customFormat="1" ht="12.75">
      <c r="A31" s="15" t="s">
        <v>129</v>
      </c>
      <c r="B31" s="15" t="s">
        <v>113</v>
      </c>
      <c r="C31" s="31" t="s">
        <v>4</v>
      </c>
      <c r="D31" s="25" t="s">
        <v>96</v>
      </c>
      <c r="E31" s="31" t="s">
        <v>17</v>
      </c>
      <c r="F31" s="31"/>
      <c r="G31" s="32">
        <f>G32</f>
        <v>5</v>
      </c>
      <c r="H31" s="77"/>
      <c r="I31" s="32">
        <f>I32</f>
        <v>5</v>
      </c>
      <c r="J31" s="77"/>
      <c r="K31" s="77"/>
      <c r="L31" s="32">
        <f>L32</f>
        <v>5</v>
      </c>
      <c r="M31" s="33"/>
      <c r="N31" s="33"/>
    </row>
    <row r="32" spans="1:14" s="47" customFormat="1" ht="12.75">
      <c r="A32" s="13" t="s">
        <v>169</v>
      </c>
      <c r="B32" s="13" t="s">
        <v>217</v>
      </c>
      <c r="C32" s="45" t="s">
        <v>4</v>
      </c>
      <c r="D32" s="25" t="s">
        <v>96</v>
      </c>
      <c r="E32" s="45" t="s">
        <v>17</v>
      </c>
      <c r="F32" s="45">
        <v>800</v>
      </c>
      <c r="G32" s="36">
        <v>5</v>
      </c>
      <c r="H32" s="80"/>
      <c r="I32" s="36">
        <v>5</v>
      </c>
      <c r="J32" s="80"/>
      <c r="K32" s="80"/>
      <c r="L32" s="36">
        <v>5</v>
      </c>
      <c r="M32" s="46"/>
      <c r="N32" s="46"/>
    </row>
    <row r="33" spans="1:14" s="47" customFormat="1" ht="17.25" customHeight="1">
      <c r="A33" s="10"/>
      <c r="B33" s="133" t="s">
        <v>226</v>
      </c>
      <c r="C33" s="35">
        <v>929</v>
      </c>
      <c r="D33" s="109"/>
      <c r="E33" s="35"/>
      <c r="F33" s="35"/>
      <c r="G33" s="128"/>
      <c r="H33" s="78"/>
      <c r="I33" s="128"/>
      <c r="J33" s="78"/>
      <c r="K33" s="78"/>
      <c r="L33" s="131">
        <f>L35</f>
        <v>4200</v>
      </c>
      <c r="M33" s="46"/>
      <c r="N33" s="46"/>
    </row>
    <row r="34" spans="1:14" s="47" customFormat="1" ht="17.25" customHeight="1">
      <c r="A34" s="134" t="s">
        <v>91</v>
      </c>
      <c r="B34" s="130" t="s">
        <v>247</v>
      </c>
      <c r="C34" s="137">
        <v>929</v>
      </c>
      <c r="D34" s="129" t="s">
        <v>200</v>
      </c>
      <c r="E34" s="137"/>
      <c r="F34" s="137"/>
      <c r="G34" s="128"/>
      <c r="H34" s="78"/>
      <c r="I34" s="128"/>
      <c r="J34" s="78"/>
      <c r="K34" s="139"/>
      <c r="L34" s="131">
        <f>L36+L37</f>
        <v>4200</v>
      </c>
      <c r="M34" s="46"/>
      <c r="N34" s="46"/>
    </row>
    <row r="35" spans="1:14" s="47" customFormat="1" ht="24">
      <c r="A35" s="10" t="s">
        <v>92</v>
      </c>
      <c r="B35" s="16" t="s">
        <v>227</v>
      </c>
      <c r="C35" s="142">
        <v>929</v>
      </c>
      <c r="D35" s="109" t="s">
        <v>200</v>
      </c>
      <c r="E35" s="109" t="s">
        <v>214</v>
      </c>
      <c r="F35" s="142"/>
      <c r="G35" s="143"/>
      <c r="H35" s="144"/>
      <c r="I35" s="143"/>
      <c r="J35" s="144"/>
      <c r="K35" s="144"/>
      <c r="L35" s="145">
        <f>SUM(L37:L37)+L36</f>
        <v>4200</v>
      </c>
      <c r="M35" s="46"/>
      <c r="N35" s="46"/>
    </row>
    <row r="36" spans="1:14" s="47" customFormat="1" ht="53.25" customHeight="1">
      <c r="A36" s="13" t="s">
        <v>245</v>
      </c>
      <c r="B36" s="10" t="s">
        <v>244</v>
      </c>
      <c r="C36" s="110">
        <v>929</v>
      </c>
      <c r="D36" s="111" t="s">
        <v>200</v>
      </c>
      <c r="E36" s="111" t="s">
        <v>214</v>
      </c>
      <c r="F36" s="110">
        <v>100</v>
      </c>
      <c r="G36" s="112"/>
      <c r="H36" s="113"/>
      <c r="I36" s="112"/>
      <c r="J36" s="113"/>
      <c r="K36" s="113"/>
      <c r="L36" s="132">
        <v>3880</v>
      </c>
      <c r="M36" s="46"/>
      <c r="N36" s="46"/>
    </row>
    <row r="37" spans="1:14" s="47" customFormat="1" ht="24">
      <c r="A37" s="13" t="s">
        <v>246</v>
      </c>
      <c r="B37" s="18" t="s">
        <v>232</v>
      </c>
      <c r="C37" s="45">
        <v>929</v>
      </c>
      <c r="D37" s="43" t="s">
        <v>200</v>
      </c>
      <c r="E37" s="53" t="s">
        <v>214</v>
      </c>
      <c r="F37" s="118">
        <v>200</v>
      </c>
      <c r="G37" s="36"/>
      <c r="H37" s="80"/>
      <c r="I37" s="36"/>
      <c r="J37" s="80"/>
      <c r="K37" s="80">
        <v>700</v>
      </c>
      <c r="L37" s="36">
        <v>320</v>
      </c>
      <c r="M37" s="46"/>
      <c r="N37" s="46"/>
    </row>
    <row r="38" spans="1:14" s="59" customFormat="1" ht="12.75">
      <c r="A38" s="17" t="s">
        <v>203</v>
      </c>
      <c r="B38" s="17" t="s">
        <v>48</v>
      </c>
      <c r="C38" s="27">
        <v>923</v>
      </c>
      <c r="D38" s="57" t="s">
        <v>97</v>
      </c>
      <c r="E38" s="27"/>
      <c r="F38" s="27"/>
      <c r="G38" s="28">
        <f>G39+G41+G43+G45+G47+G49</f>
        <v>1120.6100000000001</v>
      </c>
      <c r="H38" s="76"/>
      <c r="I38" s="28">
        <f>I39+I41+I43+I45+I47+I49</f>
        <v>1195.7</v>
      </c>
      <c r="J38" s="76"/>
      <c r="K38" s="76"/>
      <c r="L38" s="28">
        <f>L39+L41+L43+L45+L47+L49</f>
        <v>1180</v>
      </c>
      <c r="M38" s="40"/>
      <c r="N38" s="40"/>
    </row>
    <row r="39" spans="1:14" s="47" customFormat="1" ht="36">
      <c r="A39" s="15" t="s">
        <v>204</v>
      </c>
      <c r="B39" s="15" t="s">
        <v>115</v>
      </c>
      <c r="C39" s="31" t="s">
        <v>4</v>
      </c>
      <c r="D39" s="43" t="s">
        <v>97</v>
      </c>
      <c r="E39" s="31" t="s">
        <v>108</v>
      </c>
      <c r="F39" s="60"/>
      <c r="G39" s="32">
        <f>G40</f>
        <v>84</v>
      </c>
      <c r="H39" s="82"/>
      <c r="I39" s="32">
        <f>I40</f>
        <v>88</v>
      </c>
      <c r="J39" s="82"/>
      <c r="K39" s="82"/>
      <c r="L39" s="32">
        <f>L40</f>
        <v>40</v>
      </c>
      <c r="M39" s="46"/>
      <c r="N39" s="46"/>
    </row>
    <row r="40" spans="1:14" s="47" customFormat="1" ht="24">
      <c r="A40" s="13" t="s">
        <v>209</v>
      </c>
      <c r="B40" s="18" t="s">
        <v>232</v>
      </c>
      <c r="C40" s="45" t="s">
        <v>4</v>
      </c>
      <c r="D40" s="43" t="s">
        <v>97</v>
      </c>
      <c r="E40" s="42" t="s">
        <v>108</v>
      </c>
      <c r="F40" s="45">
        <v>200</v>
      </c>
      <c r="G40" s="36">
        <v>84</v>
      </c>
      <c r="H40" s="80"/>
      <c r="I40" s="36">
        <v>88</v>
      </c>
      <c r="J40" s="80"/>
      <c r="K40" s="80"/>
      <c r="L40" s="36">
        <v>40</v>
      </c>
      <c r="M40" s="46"/>
      <c r="N40" s="46"/>
    </row>
    <row r="41" spans="1:15" s="44" customFormat="1" ht="72">
      <c r="A41" s="15" t="s">
        <v>205</v>
      </c>
      <c r="B41" s="15" t="s">
        <v>114</v>
      </c>
      <c r="C41" s="31" t="s">
        <v>4</v>
      </c>
      <c r="D41" s="43" t="s">
        <v>97</v>
      </c>
      <c r="E41" s="31" t="s">
        <v>18</v>
      </c>
      <c r="F41" s="31"/>
      <c r="G41" s="32">
        <f>G42</f>
        <v>384.5</v>
      </c>
      <c r="H41" s="77"/>
      <c r="I41" s="32">
        <f>I42</f>
        <v>407.7</v>
      </c>
      <c r="J41" s="77"/>
      <c r="K41" s="77"/>
      <c r="L41" s="32">
        <f>L42</f>
        <v>468</v>
      </c>
      <c r="M41" s="33"/>
      <c r="N41" s="33"/>
      <c r="O41" s="51"/>
    </row>
    <row r="42" spans="1:14" s="34" customFormat="1" ht="36">
      <c r="A42" s="18" t="s">
        <v>206</v>
      </c>
      <c r="B42" s="18" t="s">
        <v>219</v>
      </c>
      <c r="C42" s="42" t="s">
        <v>4</v>
      </c>
      <c r="D42" s="43" t="s">
        <v>97</v>
      </c>
      <c r="E42" s="125" t="s">
        <v>18</v>
      </c>
      <c r="F42" s="119" t="s">
        <v>218</v>
      </c>
      <c r="G42" s="36">
        <v>384.5</v>
      </c>
      <c r="H42" s="80"/>
      <c r="I42" s="36">
        <v>407.7</v>
      </c>
      <c r="J42" s="80"/>
      <c r="K42" s="80"/>
      <c r="L42" s="36">
        <v>468</v>
      </c>
      <c r="M42" s="33"/>
      <c r="N42" s="33"/>
    </row>
    <row r="43" spans="1:14" s="47" customFormat="1" ht="12.75">
      <c r="A43" s="12" t="s">
        <v>207</v>
      </c>
      <c r="B43" s="16" t="s">
        <v>93</v>
      </c>
      <c r="C43" s="60">
        <v>923</v>
      </c>
      <c r="D43" s="25" t="s">
        <v>97</v>
      </c>
      <c r="E43" s="126" t="s">
        <v>94</v>
      </c>
      <c r="F43" s="127"/>
      <c r="G43" s="32">
        <f>G44</f>
        <v>170</v>
      </c>
      <c r="H43" s="82"/>
      <c r="I43" s="32">
        <f>I44</f>
        <v>200</v>
      </c>
      <c r="J43" s="82"/>
      <c r="K43" s="82"/>
      <c r="L43" s="32">
        <f>L44</f>
        <v>400</v>
      </c>
      <c r="M43" s="46"/>
      <c r="N43" s="46"/>
    </row>
    <row r="44" spans="1:14" s="41" customFormat="1" ht="24">
      <c r="A44" s="13" t="s">
        <v>208</v>
      </c>
      <c r="B44" s="18" t="s">
        <v>232</v>
      </c>
      <c r="C44" s="45">
        <v>923</v>
      </c>
      <c r="D44" s="43" t="s">
        <v>97</v>
      </c>
      <c r="E44" s="119" t="s">
        <v>94</v>
      </c>
      <c r="F44" s="118">
        <v>200</v>
      </c>
      <c r="G44" s="36">
        <v>170</v>
      </c>
      <c r="H44" s="80"/>
      <c r="I44" s="36">
        <v>200</v>
      </c>
      <c r="J44" s="80"/>
      <c r="K44" s="80"/>
      <c r="L44" s="36">
        <v>400</v>
      </c>
      <c r="M44" s="40"/>
      <c r="N44" s="40"/>
    </row>
    <row r="45" spans="1:14" s="44" customFormat="1" ht="36">
      <c r="A45" s="15" t="s">
        <v>210</v>
      </c>
      <c r="B45" s="15" t="s">
        <v>144</v>
      </c>
      <c r="C45" s="31" t="s">
        <v>4</v>
      </c>
      <c r="D45" s="25" t="s">
        <v>97</v>
      </c>
      <c r="E45" s="126" t="s">
        <v>186</v>
      </c>
      <c r="F45" s="121"/>
      <c r="G45" s="32">
        <f>G46</f>
        <v>60</v>
      </c>
      <c r="H45" s="77"/>
      <c r="I45" s="32">
        <f>I46</f>
        <v>60</v>
      </c>
      <c r="J45" s="77"/>
      <c r="K45" s="77"/>
      <c r="L45" s="32">
        <f>L46</f>
        <v>72</v>
      </c>
      <c r="M45" s="33"/>
      <c r="N45" s="33"/>
    </row>
    <row r="46" spans="1:14" s="44" customFormat="1" ht="12.75">
      <c r="A46" s="13" t="s">
        <v>211</v>
      </c>
      <c r="B46" s="10" t="s">
        <v>217</v>
      </c>
      <c r="C46" s="45" t="s">
        <v>4</v>
      </c>
      <c r="D46" s="43" t="s">
        <v>97</v>
      </c>
      <c r="E46" s="119" t="s">
        <v>186</v>
      </c>
      <c r="F46" s="118">
        <v>800</v>
      </c>
      <c r="G46" s="36">
        <v>60</v>
      </c>
      <c r="H46" s="80"/>
      <c r="I46" s="36">
        <v>60</v>
      </c>
      <c r="J46" s="80"/>
      <c r="K46" s="80"/>
      <c r="L46" s="36">
        <v>72</v>
      </c>
      <c r="M46" s="33"/>
      <c r="N46" s="33"/>
    </row>
    <row r="47" spans="1:14" s="47" customFormat="1" ht="36" hidden="1">
      <c r="A47" s="12" t="s">
        <v>170</v>
      </c>
      <c r="B47" s="16" t="s">
        <v>153</v>
      </c>
      <c r="C47" s="60">
        <v>923</v>
      </c>
      <c r="D47" s="25" t="s">
        <v>97</v>
      </c>
      <c r="E47" s="103" t="s">
        <v>185</v>
      </c>
      <c r="F47" s="60"/>
      <c r="G47" s="32">
        <f>G48</f>
        <v>215.11</v>
      </c>
      <c r="H47" s="82"/>
      <c r="I47" s="32">
        <f>I48</f>
        <v>240</v>
      </c>
      <c r="J47" s="82"/>
      <c r="K47" s="82"/>
      <c r="L47" s="32">
        <f>L48</f>
        <v>0</v>
      </c>
      <c r="M47" s="46"/>
      <c r="N47" s="46"/>
    </row>
    <row r="48" spans="1:14" s="41" customFormat="1" ht="24" hidden="1">
      <c r="A48" s="13" t="s">
        <v>171</v>
      </c>
      <c r="B48" s="18" t="s">
        <v>187</v>
      </c>
      <c r="C48" s="45">
        <v>923</v>
      </c>
      <c r="D48" s="43" t="s">
        <v>97</v>
      </c>
      <c r="E48" s="98" t="s">
        <v>185</v>
      </c>
      <c r="F48" s="45">
        <v>244</v>
      </c>
      <c r="G48" s="36">
        <v>215.11</v>
      </c>
      <c r="H48" s="80">
        <v>23.5</v>
      </c>
      <c r="I48" s="36">
        <v>240</v>
      </c>
      <c r="J48" s="80"/>
      <c r="K48" s="80"/>
      <c r="L48" s="36"/>
      <c r="M48" s="40"/>
      <c r="N48" s="40"/>
    </row>
    <row r="49" spans="1:14" s="47" customFormat="1" ht="72">
      <c r="A49" s="12" t="s">
        <v>212</v>
      </c>
      <c r="B49" s="16" t="s">
        <v>239</v>
      </c>
      <c r="C49" s="60">
        <v>923</v>
      </c>
      <c r="D49" s="25" t="s">
        <v>97</v>
      </c>
      <c r="E49" s="61" t="s">
        <v>109</v>
      </c>
      <c r="F49" s="60"/>
      <c r="G49" s="32">
        <f>G50</f>
        <v>207</v>
      </c>
      <c r="H49" s="82"/>
      <c r="I49" s="32">
        <f>I50</f>
        <v>200</v>
      </c>
      <c r="J49" s="82"/>
      <c r="K49" s="82"/>
      <c r="L49" s="32">
        <f>L50</f>
        <v>200</v>
      </c>
      <c r="M49" s="46"/>
      <c r="N49" s="46"/>
    </row>
    <row r="50" spans="1:14" s="41" customFormat="1" ht="24">
      <c r="A50" s="13" t="s">
        <v>213</v>
      </c>
      <c r="B50" s="18" t="s">
        <v>232</v>
      </c>
      <c r="C50" s="45">
        <v>923</v>
      </c>
      <c r="D50" s="43" t="s">
        <v>97</v>
      </c>
      <c r="E50" s="53" t="s">
        <v>109</v>
      </c>
      <c r="F50" s="45">
        <v>200</v>
      </c>
      <c r="G50" s="36">
        <v>207</v>
      </c>
      <c r="H50" s="80">
        <v>-96.5</v>
      </c>
      <c r="I50" s="36">
        <v>200</v>
      </c>
      <c r="J50" s="80">
        <v>-125</v>
      </c>
      <c r="K50" s="80"/>
      <c r="L50" s="36">
        <v>200</v>
      </c>
      <c r="M50" s="40"/>
      <c r="N50" s="40"/>
    </row>
    <row r="51" spans="1:14" s="41" customFormat="1" ht="12.75" hidden="1">
      <c r="A51" s="12" t="s">
        <v>172</v>
      </c>
      <c r="M51" s="40"/>
      <c r="N51" s="40"/>
    </row>
    <row r="52" spans="1:14" s="41" customFormat="1" ht="12.75" hidden="1">
      <c r="A52" s="13" t="s">
        <v>173</v>
      </c>
      <c r="M52" s="40"/>
      <c r="N52" s="40"/>
    </row>
    <row r="53" spans="1:14" s="47" customFormat="1" ht="22.5" customHeight="1">
      <c r="A53" s="12" t="s">
        <v>40</v>
      </c>
      <c r="B53" s="16" t="s">
        <v>50</v>
      </c>
      <c r="C53" s="60">
        <v>923</v>
      </c>
      <c r="D53" s="61" t="s">
        <v>55</v>
      </c>
      <c r="E53" s="60"/>
      <c r="F53" s="60"/>
      <c r="G53" s="32">
        <f>G54</f>
        <v>601</v>
      </c>
      <c r="H53" s="82"/>
      <c r="I53" s="32">
        <f>I54</f>
        <v>426</v>
      </c>
      <c r="J53" s="82"/>
      <c r="K53" s="82"/>
      <c r="L53" s="32">
        <f>L54</f>
        <v>185</v>
      </c>
      <c r="M53" s="46"/>
      <c r="N53" s="46"/>
    </row>
    <row r="54" spans="1:14" s="59" customFormat="1" ht="36">
      <c r="A54" s="17" t="s">
        <v>19</v>
      </c>
      <c r="B54" s="17" t="s">
        <v>154</v>
      </c>
      <c r="C54" s="27">
        <v>923</v>
      </c>
      <c r="D54" s="57" t="s">
        <v>20</v>
      </c>
      <c r="E54" s="27"/>
      <c r="F54" s="27"/>
      <c r="G54" s="28">
        <f>G55</f>
        <v>601</v>
      </c>
      <c r="H54" s="76"/>
      <c r="I54" s="28">
        <f>I55</f>
        <v>426</v>
      </c>
      <c r="J54" s="76"/>
      <c r="K54" s="76"/>
      <c r="L54" s="28">
        <f>L55</f>
        <v>185</v>
      </c>
      <c r="M54" s="40"/>
      <c r="N54" s="40"/>
    </row>
    <row r="55" spans="1:14" s="59" customFormat="1" ht="108">
      <c r="A55" s="15" t="s">
        <v>46</v>
      </c>
      <c r="B55" s="15" t="s">
        <v>230</v>
      </c>
      <c r="C55" s="31" t="s">
        <v>4</v>
      </c>
      <c r="D55" s="31" t="s">
        <v>20</v>
      </c>
      <c r="E55" s="31">
        <v>2190000</v>
      </c>
      <c r="F55" s="31"/>
      <c r="G55" s="32">
        <f>G56</f>
        <v>601</v>
      </c>
      <c r="H55" s="77"/>
      <c r="I55" s="32">
        <f>I56</f>
        <v>426</v>
      </c>
      <c r="J55" s="77"/>
      <c r="K55" s="77"/>
      <c r="L55" s="32">
        <f>L56</f>
        <v>185</v>
      </c>
      <c r="M55" s="40"/>
      <c r="N55" s="40"/>
    </row>
    <row r="56" spans="1:14" s="44" customFormat="1" ht="24">
      <c r="A56" s="18" t="s">
        <v>130</v>
      </c>
      <c r="B56" s="18" t="s">
        <v>232</v>
      </c>
      <c r="C56" s="42" t="s">
        <v>4</v>
      </c>
      <c r="D56" s="42" t="s">
        <v>20</v>
      </c>
      <c r="E56" s="42">
        <v>2190000</v>
      </c>
      <c r="F56" s="42">
        <v>200</v>
      </c>
      <c r="G56" s="36">
        <v>601</v>
      </c>
      <c r="H56" s="79">
        <v>55.8</v>
      </c>
      <c r="I56" s="36">
        <v>426</v>
      </c>
      <c r="J56" s="79">
        <v>-100</v>
      </c>
      <c r="K56" s="79"/>
      <c r="L56" s="36">
        <v>185</v>
      </c>
      <c r="M56" s="33"/>
      <c r="N56" s="33"/>
    </row>
    <row r="57" spans="1:14" s="47" customFormat="1" ht="12.75">
      <c r="A57" s="12" t="s">
        <v>51</v>
      </c>
      <c r="B57" s="16" t="s">
        <v>56</v>
      </c>
      <c r="C57" s="60">
        <v>923</v>
      </c>
      <c r="D57" s="61" t="s">
        <v>57</v>
      </c>
      <c r="E57" s="60"/>
      <c r="F57" s="60"/>
      <c r="G57" s="32">
        <f>G58+G63</f>
        <v>726.5</v>
      </c>
      <c r="H57" s="82"/>
      <c r="I57" s="32">
        <f>I58+I63</f>
        <v>357.4</v>
      </c>
      <c r="J57" s="82"/>
      <c r="K57" s="82"/>
      <c r="L57" s="32">
        <f>L58+L63</f>
        <v>424.8</v>
      </c>
      <c r="M57" s="46"/>
      <c r="N57" s="46"/>
    </row>
    <row r="58" spans="1:14" s="47" customFormat="1" ht="12.75">
      <c r="A58" s="17" t="s">
        <v>58</v>
      </c>
      <c r="B58" s="17" t="s">
        <v>149</v>
      </c>
      <c r="C58" s="27">
        <v>923</v>
      </c>
      <c r="D58" s="57" t="s">
        <v>150</v>
      </c>
      <c r="E58" s="27"/>
      <c r="F58" s="27"/>
      <c r="G58" s="28">
        <f>G59</f>
        <v>562</v>
      </c>
      <c r="H58" s="76"/>
      <c r="I58" s="28">
        <f>I59+I61</f>
        <v>241.39999999999998</v>
      </c>
      <c r="J58" s="76"/>
      <c r="K58" s="76"/>
      <c r="L58" s="28">
        <f>L59+L61</f>
        <v>304.8</v>
      </c>
      <c r="M58" s="46"/>
      <c r="N58" s="46"/>
    </row>
    <row r="59" spans="1:14" s="62" customFormat="1" ht="36">
      <c r="A59" s="13" t="s">
        <v>60</v>
      </c>
      <c r="B59" s="15" t="s">
        <v>98</v>
      </c>
      <c r="C59" s="60">
        <v>923</v>
      </c>
      <c r="D59" s="61" t="s">
        <v>150</v>
      </c>
      <c r="E59" s="127">
        <v>5100201</v>
      </c>
      <c r="F59" s="45"/>
      <c r="G59" s="36">
        <f>G60</f>
        <v>562</v>
      </c>
      <c r="H59" s="80"/>
      <c r="I59" s="36">
        <f>I60</f>
        <v>46.8</v>
      </c>
      <c r="J59" s="80"/>
      <c r="K59" s="80"/>
      <c r="L59" s="36">
        <f>L60</f>
        <v>216</v>
      </c>
      <c r="M59" s="46"/>
      <c r="N59" s="46"/>
    </row>
    <row r="60" spans="1:14" s="62" customFormat="1" ht="12.75">
      <c r="A60" s="13" t="s">
        <v>131</v>
      </c>
      <c r="B60" s="10" t="s">
        <v>217</v>
      </c>
      <c r="C60" s="45">
        <v>923</v>
      </c>
      <c r="D60" s="53" t="s">
        <v>150</v>
      </c>
      <c r="E60" s="45">
        <v>5100201</v>
      </c>
      <c r="F60" s="53" t="s">
        <v>220</v>
      </c>
      <c r="G60" s="36">
        <v>562</v>
      </c>
      <c r="H60" s="80">
        <v>-562</v>
      </c>
      <c r="I60" s="36">
        <v>46.8</v>
      </c>
      <c r="J60" s="80"/>
      <c r="K60" s="80">
        <v>216</v>
      </c>
      <c r="L60" s="36">
        <v>216</v>
      </c>
      <c r="M60" s="46"/>
      <c r="N60" s="46"/>
    </row>
    <row r="61" spans="1:14" s="62" customFormat="1" ht="12.75">
      <c r="A61" s="13" t="s">
        <v>60</v>
      </c>
      <c r="B61" s="16" t="s">
        <v>159</v>
      </c>
      <c r="C61" s="60">
        <v>923</v>
      </c>
      <c r="D61" s="61" t="s">
        <v>150</v>
      </c>
      <c r="E61" s="60">
        <v>5100202</v>
      </c>
      <c r="F61" s="53"/>
      <c r="G61" s="36"/>
      <c r="H61" s="80"/>
      <c r="I61" s="36">
        <f>I62</f>
        <v>194.6</v>
      </c>
      <c r="J61" s="80"/>
      <c r="K61" s="80"/>
      <c r="L61" s="36">
        <f>L62</f>
        <v>88.8</v>
      </c>
      <c r="M61" s="46"/>
      <c r="N61" s="46"/>
    </row>
    <row r="62" spans="1:14" s="62" customFormat="1" ht="12.75">
      <c r="A62" s="13" t="s">
        <v>131</v>
      </c>
      <c r="B62" s="10" t="s">
        <v>217</v>
      </c>
      <c r="C62" s="45">
        <v>923</v>
      </c>
      <c r="D62" s="53" t="s">
        <v>150</v>
      </c>
      <c r="E62" s="45">
        <v>5100202</v>
      </c>
      <c r="F62" s="53" t="s">
        <v>220</v>
      </c>
      <c r="G62" s="36"/>
      <c r="H62" s="80"/>
      <c r="I62" s="36">
        <v>194.6</v>
      </c>
      <c r="J62" s="80"/>
      <c r="K62" s="80"/>
      <c r="L62" s="36">
        <v>88.8</v>
      </c>
      <c r="M62" s="46"/>
      <c r="N62" s="46"/>
    </row>
    <row r="63" spans="1:14" s="59" customFormat="1" ht="12.75">
      <c r="A63" s="17" t="s">
        <v>146</v>
      </c>
      <c r="B63" s="17" t="s">
        <v>59</v>
      </c>
      <c r="C63" s="27">
        <v>923</v>
      </c>
      <c r="D63" s="57" t="s">
        <v>21</v>
      </c>
      <c r="E63" s="27"/>
      <c r="F63" s="27"/>
      <c r="G63" s="28">
        <f>G64</f>
        <v>164.5</v>
      </c>
      <c r="H63" s="76"/>
      <c r="I63" s="28">
        <f>I64</f>
        <v>116</v>
      </c>
      <c r="J63" s="76"/>
      <c r="K63" s="76"/>
      <c r="L63" s="28">
        <f>L64</f>
        <v>120</v>
      </c>
      <c r="M63" s="40"/>
      <c r="N63" s="40"/>
    </row>
    <row r="64" spans="1:14" s="59" customFormat="1" ht="24">
      <c r="A64" s="15" t="s">
        <v>147</v>
      </c>
      <c r="B64" s="15" t="s">
        <v>22</v>
      </c>
      <c r="C64" s="25" t="s">
        <v>4</v>
      </c>
      <c r="D64" s="25" t="s">
        <v>21</v>
      </c>
      <c r="E64" s="25" t="s">
        <v>23</v>
      </c>
      <c r="F64" s="25"/>
      <c r="G64" s="32">
        <f>G65</f>
        <v>164.5</v>
      </c>
      <c r="H64" s="77"/>
      <c r="I64" s="32">
        <f>I65</f>
        <v>116</v>
      </c>
      <c r="J64" s="77"/>
      <c r="K64" s="77"/>
      <c r="L64" s="32">
        <f>L65</f>
        <v>120</v>
      </c>
      <c r="M64" s="40"/>
      <c r="N64" s="40"/>
    </row>
    <row r="65" spans="1:14" s="34" customFormat="1" ht="24">
      <c r="A65" s="13" t="s">
        <v>148</v>
      </c>
      <c r="B65" s="18" t="s">
        <v>232</v>
      </c>
      <c r="C65" s="53" t="s">
        <v>4</v>
      </c>
      <c r="D65" s="53" t="s">
        <v>21</v>
      </c>
      <c r="E65" s="43" t="s">
        <v>23</v>
      </c>
      <c r="F65" s="53" t="s">
        <v>221</v>
      </c>
      <c r="G65" s="36">
        <v>164.5</v>
      </c>
      <c r="H65" s="80"/>
      <c r="I65" s="36">
        <v>116</v>
      </c>
      <c r="J65" s="80"/>
      <c r="K65" s="80"/>
      <c r="L65" s="36">
        <v>120</v>
      </c>
      <c r="M65" s="33"/>
      <c r="N65" s="33"/>
    </row>
    <row r="66" spans="1:14" s="62" customFormat="1" ht="24">
      <c r="A66" s="12" t="s">
        <v>61</v>
      </c>
      <c r="B66" s="16" t="s">
        <v>62</v>
      </c>
      <c r="C66" s="61" t="s">
        <v>4</v>
      </c>
      <c r="D66" s="61" t="s">
        <v>63</v>
      </c>
      <c r="E66" s="61"/>
      <c r="F66" s="61"/>
      <c r="G66" s="32">
        <f>G67</f>
        <v>20051.4</v>
      </c>
      <c r="H66" s="82"/>
      <c r="I66" s="32">
        <f>I67</f>
        <v>23417.6</v>
      </c>
      <c r="J66" s="82"/>
      <c r="K66" s="82"/>
      <c r="L66" s="32">
        <f>L67</f>
        <v>44221.8</v>
      </c>
      <c r="M66" s="46"/>
      <c r="N66" s="46"/>
    </row>
    <row r="67" spans="1:14" s="59" customFormat="1" ht="12.75">
      <c r="A67" s="48" t="s">
        <v>64</v>
      </c>
      <c r="B67" s="17" t="s">
        <v>65</v>
      </c>
      <c r="C67" s="57" t="s">
        <v>4</v>
      </c>
      <c r="D67" s="57" t="s">
        <v>24</v>
      </c>
      <c r="E67" s="57"/>
      <c r="F67" s="57"/>
      <c r="G67" s="28">
        <f>G68+G74+G76+G78+G80+G82+G72</f>
        <v>20051.4</v>
      </c>
      <c r="H67" s="76"/>
      <c r="I67" s="28">
        <f>I68+I74+I76+I78+I80+I82+I72+I84</f>
        <v>23417.6</v>
      </c>
      <c r="J67" s="76"/>
      <c r="K67" s="76"/>
      <c r="L67" s="28">
        <f>L68+L74+L76+L78+L80+L82+L72+L84+L70+L87</f>
        <v>44221.8</v>
      </c>
      <c r="M67" s="40"/>
      <c r="N67" s="40"/>
    </row>
    <row r="68" spans="1:14" s="51" customFormat="1" ht="36">
      <c r="A68" s="49" t="s">
        <v>68</v>
      </c>
      <c r="B68" s="15" t="s">
        <v>25</v>
      </c>
      <c r="C68" s="31" t="s">
        <v>4</v>
      </c>
      <c r="D68" s="31" t="s">
        <v>24</v>
      </c>
      <c r="E68" s="31" t="s">
        <v>26</v>
      </c>
      <c r="F68" s="31"/>
      <c r="G68" s="32">
        <f>G69</f>
        <v>8993.71</v>
      </c>
      <c r="H68" s="77"/>
      <c r="I68" s="32">
        <f>I69</f>
        <v>12800</v>
      </c>
      <c r="J68" s="77"/>
      <c r="K68" s="77"/>
      <c r="L68" s="32">
        <f>L69</f>
        <v>5727.1</v>
      </c>
      <c r="M68" s="50"/>
      <c r="N68" s="50"/>
    </row>
    <row r="69" spans="1:14" s="51" customFormat="1" ht="24">
      <c r="A69" s="18" t="s">
        <v>132</v>
      </c>
      <c r="B69" s="18" t="s">
        <v>232</v>
      </c>
      <c r="C69" s="42" t="s">
        <v>4</v>
      </c>
      <c r="D69" s="42" t="s">
        <v>24</v>
      </c>
      <c r="E69" s="42" t="s">
        <v>26</v>
      </c>
      <c r="F69" s="42">
        <v>200</v>
      </c>
      <c r="G69" s="36">
        <v>8993.71</v>
      </c>
      <c r="H69" s="79">
        <v>12.7</v>
      </c>
      <c r="I69" s="36">
        <v>12800</v>
      </c>
      <c r="J69" s="79">
        <v>6000</v>
      </c>
      <c r="K69" s="79">
        <v>-2600</v>
      </c>
      <c r="L69" s="36">
        <v>5727.1</v>
      </c>
      <c r="M69" s="50"/>
      <c r="N69" s="50"/>
    </row>
    <row r="70" spans="1:14" s="51" customFormat="1" ht="36">
      <c r="A70" s="15" t="s">
        <v>69</v>
      </c>
      <c r="B70" s="15" t="s">
        <v>191</v>
      </c>
      <c r="C70" s="105" t="s">
        <v>4</v>
      </c>
      <c r="D70" s="105" t="s">
        <v>24</v>
      </c>
      <c r="E70" s="105" t="s">
        <v>192</v>
      </c>
      <c r="F70" s="105"/>
      <c r="G70" s="36"/>
      <c r="H70" s="79"/>
      <c r="I70" s="36"/>
      <c r="J70" s="79"/>
      <c r="K70" s="79"/>
      <c r="L70" s="32">
        <f>L71</f>
        <v>201.3</v>
      </c>
      <c r="M70" s="50"/>
      <c r="N70" s="50"/>
    </row>
    <row r="71" spans="1:14" s="51" customFormat="1" ht="24">
      <c r="A71" s="18" t="s">
        <v>133</v>
      </c>
      <c r="B71" s="18" t="s">
        <v>232</v>
      </c>
      <c r="C71" s="106" t="s">
        <v>4</v>
      </c>
      <c r="D71" s="106" t="s">
        <v>24</v>
      </c>
      <c r="E71" s="106" t="s">
        <v>192</v>
      </c>
      <c r="F71" s="106">
        <v>200</v>
      </c>
      <c r="G71" s="36"/>
      <c r="H71" s="79"/>
      <c r="I71" s="36"/>
      <c r="J71" s="79"/>
      <c r="K71" s="79">
        <v>100</v>
      </c>
      <c r="L71" s="36">
        <v>201.3</v>
      </c>
      <c r="M71" s="50"/>
      <c r="N71" s="50"/>
    </row>
    <row r="72" spans="1:14" s="51" customFormat="1" ht="72">
      <c r="A72" s="49" t="s">
        <v>70</v>
      </c>
      <c r="B72" s="16" t="s">
        <v>239</v>
      </c>
      <c r="C72" s="60">
        <v>923</v>
      </c>
      <c r="D72" s="25" t="s">
        <v>24</v>
      </c>
      <c r="E72" s="61" t="s">
        <v>109</v>
      </c>
      <c r="F72" s="60"/>
      <c r="G72" s="32"/>
      <c r="H72" s="82"/>
      <c r="I72" s="32"/>
      <c r="J72" s="82"/>
      <c r="K72" s="82"/>
      <c r="L72" s="32">
        <f>L73</f>
        <v>290.4</v>
      </c>
      <c r="M72" s="50"/>
      <c r="N72" s="50"/>
    </row>
    <row r="73" spans="1:14" s="51" customFormat="1" ht="24">
      <c r="A73" s="18" t="s">
        <v>134</v>
      </c>
      <c r="B73" s="18" t="s">
        <v>232</v>
      </c>
      <c r="C73" s="45">
        <v>923</v>
      </c>
      <c r="D73" s="43" t="s">
        <v>24</v>
      </c>
      <c r="E73" s="53" t="s">
        <v>109</v>
      </c>
      <c r="F73" s="45">
        <v>200</v>
      </c>
      <c r="G73" s="36"/>
      <c r="H73" s="80"/>
      <c r="I73" s="36"/>
      <c r="J73" s="80">
        <v>-10</v>
      </c>
      <c r="K73" s="80">
        <v>200</v>
      </c>
      <c r="L73" s="36">
        <v>290.4</v>
      </c>
      <c r="M73" s="50"/>
      <c r="N73" s="50"/>
    </row>
    <row r="74" spans="1:14" s="51" customFormat="1" ht="24">
      <c r="A74" s="15" t="s">
        <v>71</v>
      </c>
      <c r="B74" s="15" t="s">
        <v>90</v>
      </c>
      <c r="C74" s="31" t="s">
        <v>4</v>
      </c>
      <c r="D74" s="31" t="s">
        <v>24</v>
      </c>
      <c r="E74" s="31" t="s">
        <v>27</v>
      </c>
      <c r="F74" s="31"/>
      <c r="G74" s="32">
        <f>G75</f>
        <v>1450.7</v>
      </c>
      <c r="H74" s="77"/>
      <c r="I74" s="32">
        <f>I75</f>
        <v>1500</v>
      </c>
      <c r="J74" s="77"/>
      <c r="K74" s="77"/>
      <c r="L74" s="32">
        <f>L75</f>
        <v>3538.2</v>
      </c>
      <c r="M74" s="50"/>
      <c r="N74" s="50"/>
    </row>
    <row r="75" spans="1:14" s="51" customFormat="1" ht="24">
      <c r="A75" s="18" t="s">
        <v>135</v>
      </c>
      <c r="B75" s="18" t="s">
        <v>232</v>
      </c>
      <c r="C75" s="42" t="s">
        <v>4</v>
      </c>
      <c r="D75" s="42" t="s">
        <v>24</v>
      </c>
      <c r="E75" s="42" t="s">
        <v>27</v>
      </c>
      <c r="F75" s="42">
        <v>200</v>
      </c>
      <c r="G75" s="36">
        <v>1450.7</v>
      </c>
      <c r="H75" s="79">
        <v>98.5</v>
      </c>
      <c r="I75" s="36">
        <v>1500</v>
      </c>
      <c r="J75" s="79"/>
      <c r="K75" s="79">
        <v>800</v>
      </c>
      <c r="L75" s="36">
        <v>3538.2</v>
      </c>
      <c r="M75" s="50"/>
      <c r="N75" s="50"/>
    </row>
    <row r="76" spans="1:14" s="51" customFormat="1" ht="36">
      <c r="A76" s="49" t="s">
        <v>72</v>
      </c>
      <c r="B76" s="15" t="s">
        <v>142</v>
      </c>
      <c r="C76" s="31" t="s">
        <v>4</v>
      </c>
      <c r="D76" s="31" t="s">
        <v>24</v>
      </c>
      <c r="E76" s="31" t="s">
        <v>28</v>
      </c>
      <c r="F76" s="31"/>
      <c r="G76" s="32">
        <f>G77</f>
        <v>579</v>
      </c>
      <c r="H76" s="77"/>
      <c r="I76" s="32">
        <f>I77</f>
        <v>400</v>
      </c>
      <c r="J76" s="77"/>
      <c r="K76" s="77"/>
      <c r="L76" s="32">
        <f>L77</f>
        <v>500</v>
      </c>
      <c r="M76" s="50"/>
      <c r="N76" s="50"/>
    </row>
    <row r="77" spans="1:14" s="51" customFormat="1" ht="24">
      <c r="A77" s="18" t="s">
        <v>174</v>
      </c>
      <c r="B77" s="18" t="s">
        <v>232</v>
      </c>
      <c r="C77" s="42" t="s">
        <v>4</v>
      </c>
      <c r="D77" s="42" t="s">
        <v>24</v>
      </c>
      <c r="E77" s="42" t="s">
        <v>28</v>
      </c>
      <c r="F77" s="42">
        <v>200</v>
      </c>
      <c r="G77" s="36">
        <v>579</v>
      </c>
      <c r="H77" s="79">
        <v>-7.9</v>
      </c>
      <c r="I77" s="36">
        <v>400</v>
      </c>
      <c r="J77" s="79"/>
      <c r="K77" s="79">
        <v>500</v>
      </c>
      <c r="L77" s="36">
        <v>500</v>
      </c>
      <c r="M77" s="50"/>
      <c r="N77" s="50"/>
    </row>
    <row r="78" spans="1:14" s="51" customFormat="1" ht="24">
      <c r="A78" s="49" t="s">
        <v>73</v>
      </c>
      <c r="B78" s="15" t="s">
        <v>145</v>
      </c>
      <c r="C78" s="31" t="s">
        <v>4</v>
      </c>
      <c r="D78" s="31" t="s">
        <v>24</v>
      </c>
      <c r="E78" s="31" t="s">
        <v>29</v>
      </c>
      <c r="F78" s="31"/>
      <c r="G78" s="32">
        <f>G79</f>
        <v>6331.49</v>
      </c>
      <c r="H78" s="77"/>
      <c r="I78" s="32">
        <f>I79</f>
        <v>6400</v>
      </c>
      <c r="J78" s="77"/>
      <c r="K78" s="77"/>
      <c r="L78" s="32">
        <f>L79</f>
        <v>28504.9</v>
      </c>
      <c r="M78" s="50"/>
      <c r="N78" s="50"/>
    </row>
    <row r="79" spans="1:14" s="58" customFormat="1" ht="24">
      <c r="A79" s="18" t="s">
        <v>152</v>
      </c>
      <c r="B79" s="18" t="s">
        <v>232</v>
      </c>
      <c r="C79" s="42" t="s">
        <v>4</v>
      </c>
      <c r="D79" s="42" t="s">
        <v>24</v>
      </c>
      <c r="E79" s="42" t="s">
        <v>29</v>
      </c>
      <c r="F79" s="42">
        <v>200</v>
      </c>
      <c r="G79" s="36">
        <v>6331.49</v>
      </c>
      <c r="H79" s="79"/>
      <c r="I79" s="36">
        <v>6400</v>
      </c>
      <c r="J79" s="79">
        <v>6993.4</v>
      </c>
      <c r="K79" s="79">
        <v>-2516</v>
      </c>
      <c r="L79" s="36">
        <v>28504.9</v>
      </c>
      <c r="M79" s="50"/>
      <c r="N79" s="50"/>
    </row>
    <row r="80" spans="1:14" s="58" customFormat="1" ht="24">
      <c r="A80" s="49" t="s">
        <v>157</v>
      </c>
      <c r="B80" s="15" t="s">
        <v>30</v>
      </c>
      <c r="C80" s="31" t="s">
        <v>4</v>
      </c>
      <c r="D80" s="31" t="s">
        <v>24</v>
      </c>
      <c r="E80" s="31" t="s">
        <v>31</v>
      </c>
      <c r="F80" s="31"/>
      <c r="G80" s="32">
        <f>G81</f>
        <v>2050</v>
      </c>
      <c r="H80" s="77"/>
      <c r="I80" s="32">
        <f>I81</f>
        <v>1860</v>
      </c>
      <c r="J80" s="77"/>
      <c r="K80" s="77"/>
      <c r="L80" s="32">
        <f>L81</f>
        <v>1805</v>
      </c>
      <c r="M80" s="50"/>
      <c r="N80" s="50"/>
    </row>
    <row r="81" spans="1:14" s="59" customFormat="1" ht="24">
      <c r="A81" s="18" t="s">
        <v>193</v>
      </c>
      <c r="B81" s="18" t="s">
        <v>232</v>
      </c>
      <c r="C81" s="42" t="s">
        <v>4</v>
      </c>
      <c r="D81" s="42" t="s">
        <v>24</v>
      </c>
      <c r="E81" s="42" t="s">
        <v>31</v>
      </c>
      <c r="F81" s="42">
        <v>200</v>
      </c>
      <c r="G81" s="36">
        <v>2050</v>
      </c>
      <c r="H81" s="79">
        <v>-3.9</v>
      </c>
      <c r="I81" s="36">
        <v>1860</v>
      </c>
      <c r="J81" s="79"/>
      <c r="K81" s="79">
        <v>400</v>
      </c>
      <c r="L81" s="36">
        <v>1805</v>
      </c>
      <c r="M81" s="40"/>
      <c r="N81" s="40"/>
    </row>
    <row r="82" spans="1:14" s="44" customFormat="1" ht="72">
      <c r="A82" s="49" t="s">
        <v>194</v>
      </c>
      <c r="B82" s="15" t="s">
        <v>143</v>
      </c>
      <c r="C82" s="31" t="s">
        <v>4</v>
      </c>
      <c r="D82" s="31" t="s">
        <v>24</v>
      </c>
      <c r="E82" s="31" t="s">
        <v>32</v>
      </c>
      <c r="F82" s="31"/>
      <c r="G82" s="32">
        <f>G83</f>
        <v>646.5</v>
      </c>
      <c r="H82" s="77"/>
      <c r="I82" s="32">
        <f>I83</f>
        <v>400</v>
      </c>
      <c r="J82" s="77"/>
      <c r="K82" s="77"/>
      <c r="L82" s="32">
        <v>654.9</v>
      </c>
      <c r="M82" s="33"/>
      <c r="N82" s="33"/>
    </row>
    <row r="83" spans="1:14" s="44" customFormat="1" ht="11.25" customHeight="1">
      <c r="A83" s="18" t="s">
        <v>195</v>
      </c>
      <c r="B83" s="18" t="s">
        <v>232</v>
      </c>
      <c r="C83" s="42" t="s">
        <v>4</v>
      </c>
      <c r="D83" s="42" t="s">
        <v>24</v>
      </c>
      <c r="E83" s="42" t="s">
        <v>32</v>
      </c>
      <c r="F83" s="42">
        <v>200</v>
      </c>
      <c r="G83" s="36">
        <v>646.5</v>
      </c>
      <c r="H83" s="79"/>
      <c r="I83" s="36">
        <v>400</v>
      </c>
      <c r="J83" s="79"/>
      <c r="K83" s="79"/>
      <c r="L83" s="36">
        <v>654.9</v>
      </c>
      <c r="M83" s="33"/>
      <c r="N83" s="33"/>
    </row>
    <row r="84" spans="1:14" s="44" customFormat="1" ht="12.75" hidden="1">
      <c r="A84" s="15" t="s">
        <v>157</v>
      </c>
      <c r="B84" s="15" t="s">
        <v>168</v>
      </c>
      <c r="C84" s="42">
        <v>923</v>
      </c>
      <c r="D84" s="42" t="s">
        <v>198</v>
      </c>
      <c r="E84" s="42">
        <v>6000303</v>
      </c>
      <c r="F84" s="42"/>
      <c r="G84" s="36"/>
      <c r="H84" s="79"/>
      <c r="I84" s="36">
        <f>I85</f>
        <v>57.6</v>
      </c>
      <c r="J84" s="79"/>
      <c r="K84" s="79"/>
      <c r="L84" s="32">
        <f>L85</f>
        <v>0</v>
      </c>
      <c r="M84" s="33"/>
      <c r="N84" s="33"/>
    </row>
    <row r="85" spans="1:14" s="44" customFormat="1" ht="24" hidden="1">
      <c r="A85" s="18" t="s">
        <v>175</v>
      </c>
      <c r="B85" s="18" t="s">
        <v>187</v>
      </c>
      <c r="C85" s="42">
        <v>923</v>
      </c>
      <c r="D85" s="42" t="s">
        <v>199</v>
      </c>
      <c r="E85" s="42">
        <v>6000303</v>
      </c>
      <c r="F85" s="42">
        <v>500</v>
      </c>
      <c r="G85" s="36"/>
      <c r="H85" s="79"/>
      <c r="I85" s="36">
        <v>57.6</v>
      </c>
      <c r="J85" s="79"/>
      <c r="K85" s="79"/>
      <c r="L85" s="36">
        <v>0</v>
      </c>
      <c r="M85" s="33"/>
      <c r="N85" s="33"/>
    </row>
    <row r="86" spans="1:14" s="44" customFormat="1" ht="48">
      <c r="A86" s="15" t="s">
        <v>196</v>
      </c>
      <c r="B86" s="15" t="s">
        <v>242</v>
      </c>
      <c r="C86" s="31">
        <v>923</v>
      </c>
      <c r="D86" s="31" t="s">
        <v>24</v>
      </c>
      <c r="E86" s="31">
        <v>6009023</v>
      </c>
      <c r="F86" s="42"/>
      <c r="G86" s="36"/>
      <c r="H86" s="79"/>
      <c r="I86" s="36"/>
      <c r="J86" s="79"/>
      <c r="K86" s="79"/>
      <c r="L86" s="36">
        <v>3000</v>
      </c>
      <c r="M86" s="33"/>
      <c r="N86" s="33"/>
    </row>
    <row r="87" spans="1:14" s="44" customFormat="1" ht="36">
      <c r="A87" s="18" t="s">
        <v>197</v>
      </c>
      <c r="B87" s="18" t="s">
        <v>233</v>
      </c>
      <c r="C87" s="42">
        <v>923</v>
      </c>
      <c r="D87" s="42" t="s">
        <v>24</v>
      </c>
      <c r="E87" s="42">
        <v>6009023</v>
      </c>
      <c r="F87" s="42">
        <v>200</v>
      </c>
      <c r="G87" s="36"/>
      <c r="H87" s="79"/>
      <c r="I87" s="36"/>
      <c r="J87" s="79"/>
      <c r="K87" s="79"/>
      <c r="L87" s="36">
        <v>3000</v>
      </c>
      <c r="M87" s="33"/>
      <c r="N87" s="33"/>
    </row>
    <row r="88" spans="1:14" s="44" customFormat="1" ht="12.75">
      <c r="A88" s="18" t="s">
        <v>74</v>
      </c>
      <c r="B88" s="15" t="s">
        <v>66</v>
      </c>
      <c r="C88" s="31" t="s">
        <v>4</v>
      </c>
      <c r="D88" s="25" t="s">
        <v>67</v>
      </c>
      <c r="E88" s="42"/>
      <c r="F88" s="42"/>
      <c r="G88" s="32"/>
      <c r="H88" s="79"/>
      <c r="I88" s="32"/>
      <c r="J88" s="79"/>
      <c r="K88" s="79"/>
      <c r="L88" s="32">
        <f>SUM(L89,L92)</f>
        <v>435</v>
      </c>
      <c r="M88" s="33"/>
      <c r="N88" s="33"/>
    </row>
    <row r="89" spans="1:14" s="100" customFormat="1" ht="24">
      <c r="A89" s="17" t="s">
        <v>75</v>
      </c>
      <c r="B89" s="17" t="s">
        <v>183</v>
      </c>
      <c r="C89" s="27" t="s">
        <v>4</v>
      </c>
      <c r="D89" s="57" t="s">
        <v>177</v>
      </c>
      <c r="E89" s="66"/>
      <c r="F89" s="66"/>
      <c r="G89" s="28"/>
      <c r="H89" s="83"/>
      <c r="I89" s="28"/>
      <c r="J89" s="83"/>
      <c r="K89" s="83"/>
      <c r="L89" s="28">
        <f>L91</f>
        <v>60</v>
      </c>
      <c r="M89" s="99"/>
      <c r="N89" s="99"/>
    </row>
    <row r="90" spans="1:14" s="44" customFormat="1" ht="48">
      <c r="A90" s="15" t="s">
        <v>76</v>
      </c>
      <c r="B90" s="15" t="s">
        <v>184</v>
      </c>
      <c r="C90" s="31" t="s">
        <v>4</v>
      </c>
      <c r="D90" s="25" t="s">
        <v>177</v>
      </c>
      <c r="E90" s="42">
        <v>4280100</v>
      </c>
      <c r="F90" s="42"/>
      <c r="G90" s="32"/>
      <c r="H90" s="79"/>
      <c r="I90" s="32"/>
      <c r="J90" s="79"/>
      <c r="K90" s="79"/>
      <c r="L90" s="32"/>
      <c r="M90" s="33"/>
      <c r="N90" s="33"/>
    </row>
    <row r="91" spans="1:14" s="44" customFormat="1" ht="24">
      <c r="A91" s="15" t="s">
        <v>136</v>
      </c>
      <c r="B91" s="18" t="s">
        <v>232</v>
      </c>
      <c r="C91" s="31" t="s">
        <v>4</v>
      </c>
      <c r="D91" s="25" t="s">
        <v>177</v>
      </c>
      <c r="E91" s="42">
        <v>4280100</v>
      </c>
      <c r="F91" s="125">
        <v>200</v>
      </c>
      <c r="G91" s="32"/>
      <c r="H91" s="79"/>
      <c r="I91" s="32"/>
      <c r="J91" s="79"/>
      <c r="K91" s="79"/>
      <c r="L91" s="32">
        <v>60</v>
      </c>
      <c r="M91" s="33"/>
      <c r="N91" s="33"/>
    </row>
    <row r="92" spans="1:14" s="102" customFormat="1" ht="12.75">
      <c r="A92" s="17" t="s">
        <v>178</v>
      </c>
      <c r="B92" s="17" t="s">
        <v>78</v>
      </c>
      <c r="C92" s="27" t="s">
        <v>4</v>
      </c>
      <c r="D92" s="57" t="s">
        <v>33</v>
      </c>
      <c r="E92" s="27"/>
      <c r="F92" s="27"/>
      <c r="G92" s="28">
        <f>G95+G93</f>
        <v>690</v>
      </c>
      <c r="H92" s="76"/>
      <c r="I92" s="28">
        <f>I95+I93</f>
        <v>390</v>
      </c>
      <c r="J92" s="76"/>
      <c r="K92" s="76"/>
      <c r="L92" s="28">
        <f>L95+L93</f>
        <v>375</v>
      </c>
      <c r="M92" s="101"/>
      <c r="N92" s="101"/>
    </row>
    <row r="93" spans="1:14" s="58" customFormat="1" ht="36">
      <c r="A93" s="15" t="s">
        <v>179</v>
      </c>
      <c r="B93" s="15" t="s">
        <v>116</v>
      </c>
      <c r="C93" s="31" t="s">
        <v>4</v>
      </c>
      <c r="D93" s="31" t="s">
        <v>33</v>
      </c>
      <c r="E93" s="31" t="s">
        <v>34</v>
      </c>
      <c r="F93" s="31"/>
      <c r="G93" s="32">
        <f>G94</f>
        <v>540</v>
      </c>
      <c r="H93" s="77"/>
      <c r="I93" s="32">
        <f>I94</f>
        <v>300</v>
      </c>
      <c r="J93" s="77"/>
      <c r="K93" s="77"/>
      <c r="L93" s="32">
        <f>L94</f>
        <v>250</v>
      </c>
      <c r="M93" s="50"/>
      <c r="N93" s="50"/>
    </row>
    <row r="94" spans="1:14" s="44" customFormat="1" ht="24">
      <c r="A94" s="18" t="s">
        <v>180</v>
      </c>
      <c r="B94" s="18" t="s">
        <v>232</v>
      </c>
      <c r="C94" s="42" t="s">
        <v>4</v>
      </c>
      <c r="D94" s="42" t="s">
        <v>33</v>
      </c>
      <c r="E94" s="42" t="s">
        <v>34</v>
      </c>
      <c r="F94" s="42">
        <v>200</v>
      </c>
      <c r="G94" s="36">
        <v>540</v>
      </c>
      <c r="H94" s="79">
        <v>103.3</v>
      </c>
      <c r="I94" s="36">
        <v>300</v>
      </c>
      <c r="J94" s="79">
        <v>-150</v>
      </c>
      <c r="K94" s="79"/>
      <c r="L94" s="36">
        <v>250</v>
      </c>
      <c r="M94" s="33"/>
      <c r="N94" s="33"/>
    </row>
    <row r="95" spans="1:14" s="51" customFormat="1" ht="36">
      <c r="A95" s="15" t="s">
        <v>181</v>
      </c>
      <c r="B95" s="15" t="s">
        <v>231</v>
      </c>
      <c r="C95" s="31" t="s">
        <v>4</v>
      </c>
      <c r="D95" s="31" t="s">
        <v>33</v>
      </c>
      <c r="E95" s="31">
        <v>7950300</v>
      </c>
      <c r="F95" s="31"/>
      <c r="G95" s="32">
        <f>G96</f>
        <v>150</v>
      </c>
      <c r="H95" s="77"/>
      <c r="I95" s="32">
        <f>I96</f>
        <v>90</v>
      </c>
      <c r="J95" s="77"/>
      <c r="K95" s="77"/>
      <c r="L95" s="32">
        <f>L96</f>
        <v>125</v>
      </c>
      <c r="M95" s="50"/>
      <c r="N95" s="50"/>
    </row>
    <row r="96" spans="1:14" s="44" customFormat="1" ht="24">
      <c r="A96" s="18" t="s">
        <v>182</v>
      </c>
      <c r="B96" s="18" t="s">
        <v>232</v>
      </c>
      <c r="C96" s="42" t="s">
        <v>4</v>
      </c>
      <c r="D96" s="42" t="s">
        <v>33</v>
      </c>
      <c r="E96" s="42">
        <v>7950300</v>
      </c>
      <c r="F96" s="42">
        <v>200</v>
      </c>
      <c r="G96" s="36">
        <v>150</v>
      </c>
      <c r="H96" s="79">
        <v>-33</v>
      </c>
      <c r="I96" s="36">
        <v>90</v>
      </c>
      <c r="J96" s="79">
        <v>-50</v>
      </c>
      <c r="K96" s="79"/>
      <c r="L96" s="36">
        <v>125</v>
      </c>
      <c r="M96" s="33"/>
      <c r="N96" s="33"/>
    </row>
    <row r="97" spans="1:14" s="44" customFormat="1" ht="12.75">
      <c r="A97" s="15" t="s">
        <v>77</v>
      </c>
      <c r="B97" s="15" t="s">
        <v>151</v>
      </c>
      <c r="C97" s="31" t="s">
        <v>4</v>
      </c>
      <c r="D97" s="25" t="s">
        <v>79</v>
      </c>
      <c r="E97" s="31"/>
      <c r="F97" s="31"/>
      <c r="G97" s="32">
        <f>G98</f>
        <v>8646</v>
      </c>
      <c r="H97" s="77"/>
      <c r="I97" s="32" t="e">
        <f>I98</f>
        <v>#REF!</v>
      </c>
      <c r="J97" s="77"/>
      <c r="K97" s="77"/>
      <c r="L97" s="32">
        <f>L98</f>
        <v>15400</v>
      </c>
      <c r="M97" s="33"/>
      <c r="N97" s="33"/>
    </row>
    <row r="98" spans="1:14" s="58" customFormat="1" ht="12.75">
      <c r="A98" s="17" t="s">
        <v>80</v>
      </c>
      <c r="B98" s="17" t="s">
        <v>82</v>
      </c>
      <c r="C98" s="27" t="s">
        <v>4</v>
      </c>
      <c r="D98" s="57" t="s">
        <v>35</v>
      </c>
      <c r="E98" s="27"/>
      <c r="F98" s="27"/>
      <c r="G98" s="28">
        <f>G99</f>
        <v>8646</v>
      </c>
      <c r="H98" s="76"/>
      <c r="I98" s="28" t="e">
        <f>I99+#REF!+#REF!+#REF!</f>
        <v>#REF!</v>
      </c>
      <c r="J98" s="76"/>
      <c r="K98" s="76"/>
      <c r="L98" s="28">
        <f>L99</f>
        <v>15400</v>
      </c>
      <c r="M98" s="50"/>
      <c r="N98" s="50"/>
    </row>
    <row r="99" spans="1:14" s="58" customFormat="1" ht="46.5" customHeight="1">
      <c r="A99" s="15" t="s">
        <v>81</v>
      </c>
      <c r="B99" s="15" t="s">
        <v>240</v>
      </c>
      <c r="C99" s="31" t="s">
        <v>4</v>
      </c>
      <c r="D99" s="31" t="s">
        <v>35</v>
      </c>
      <c r="E99" s="31">
        <v>7950400</v>
      </c>
      <c r="F99" s="31"/>
      <c r="G99" s="32">
        <f>G100</f>
        <v>8646</v>
      </c>
      <c r="H99" s="77"/>
      <c r="I99" s="32">
        <f>I100</f>
        <v>6740.5</v>
      </c>
      <c r="J99" s="77"/>
      <c r="K99" s="77"/>
      <c r="L99" s="32">
        <f>L100</f>
        <v>15400</v>
      </c>
      <c r="M99" s="50"/>
      <c r="N99" s="50"/>
    </row>
    <row r="100" spans="1:14" s="51" customFormat="1" ht="24">
      <c r="A100" s="18" t="s">
        <v>137</v>
      </c>
      <c r="B100" s="18" t="s">
        <v>232</v>
      </c>
      <c r="C100" s="42" t="s">
        <v>4</v>
      </c>
      <c r="D100" s="42" t="s">
        <v>35</v>
      </c>
      <c r="E100" s="42">
        <v>7950400</v>
      </c>
      <c r="F100" s="42">
        <v>200</v>
      </c>
      <c r="G100" s="36">
        <v>8646</v>
      </c>
      <c r="H100" s="79">
        <v>162.5</v>
      </c>
      <c r="I100" s="36">
        <v>6740.5</v>
      </c>
      <c r="J100" s="79">
        <v>400</v>
      </c>
      <c r="K100" s="79">
        <v>2000</v>
      </c>
      <c r="L100" s="36">
        <v>15400</v>
      </c>
      <c r="M100" s="50"/>
      <c r="N100" s="50"/>
    </row>
    <row r="101" spans="1:14" s="44" customFormat="1" ht="12.75">
      <c r="A101" s="15" t="s">
        <v>83</v>
      </c>
      <c r="B101" s="15" t="s">
        <v>84</v>
      </c>
      <c r="C101" s="31" t="s">
        <v>4</v>
      </c>
      <c r="D101" s="25" t="s">
        <v>87</v>
      </c>
      <c r="E101" s="31"/>
      <c r="F101" s="31"/>
      <c r="G101" s="32">
        <f>G105</f>
        <v>7900.900000000001</v>
      </c>
      <c r="H101" s="77"/>
      <c r="I101" s="32">
        <f>I105+I102</f>
        <v>8793.800000000001</v>
      </c>
      <c r="J101" s="77"/>
      <c r="K101" s="77"/>
      <c r="L101" s="32">
        <f>L105+L102</f>
        <v>9495.6</v>
      </c>
      <c r="M101" s="33"/>
      <c r="N101" s="33"/>
    </row>
    <row r="102" spans="1:14" s="44" customFormat="1" ht="12.75">
      <c r="A102" s="97" t="s">
        <v>85</v>
      </c>
      <c r="B102" s="97" t="s">
        <v>160</v>
      </c>
      <c r="C102" s="94">
        <v>923</v>
      </c>
      <c r="D102" s="94">
        <v>1003</v>
      </c>
      <c r="E102" s="94"/>
      <c r="F102" s="94"/>
      <c r="G102" s="95"/>
      <c r="H102" s="96"/>
      <c r="I102" s="95">
        <f>I104</f>
        <v>474.6</v>
      </c>
      <c r="J102" s="96"/>
      <c r="K102" s="96"/>
      <c r="L102" s="95">
        <f>L104</f>
        <v>567.4</v>
      </c>
      <c r="M102" s="33"/>
      <c r="N102" s="33"/>
    </row>
    <row r="103" spans="1:14" s="44" customFormat="1" ht="36">
      <c r="A103" s="15" t="s">
        <v>88</v>
      </c>
      <c r="B103" s="115" t="s">
        <v>176</v>
      </c>
      <c r="C103" s="45">
        <v>923</v>
      </c>
      <c r="D103" s="45">
        <v>1003</v>
      </c>
      <c r="E103" s="45">
        <v>5050001</v>
      </c>
      <c r="F103" s="118"/>
      <c r="G103" s="36"/>
      <c r="H103" s="80"/>
      <c r="I103" s="36">
        <f>I104</f>
        <v>474.6</v>
      </c>
      <c r="J103" s="80"/>
      <c r="K103" s="80"/>
      <c r="L103" s="36">
        <f>L104</f>
        <v>567.4</v>
      </c>
      <c r="M103" s="33"/>
      <c r="N103" s="33"/>
    </row>
    <row r="104" spans="1:14" s="44" customFormat="1" ht="24">
      <c r="A104" s="15" t="s">
        <v>138</v>
      </c>
      <c r="B104" s="115" t="s">
        <v>215</v>
      </c>
      <c r="C104" s="45">
        <v>923</v>
      </c>
      <c r="D104" s="45">
        <v>1003</v>
      </c>
      <c r="E104" s="45">
        <v>5050001</v>
      </c>
      <c r="F104" s="119" t="s">
        <v>216</v>
      </c>
      <c r="G104" s="36"/>
      <c r="H104" s="80"/>
      <c r="I104" s="36">
        <v>474.6</v>
      </c>
      <c r="J104" s="80"/>
      <c r="K104" s="80"/>
      <c r="L104" s="36">
        <v>567.4</v>
      </c>
      <c r="M104" s="33"/>
      <c r="N104" s="33"/>
    </row>
    <row r="105" spans="1:14" s="58" customFormat="1" ht="12.75">
      <c r="A105" s="17" t="s">
        <v>161</v>
      </c>
      <c r="B105" s="116" t="s">
        <v>86</v>
      </c>
      <c r="C105" s="27" t="s">
        <v>4</v>
      </c>
      <c r="D105" s="57" t="s">
        <v>37</v>
      </c>
      <c r="E105" s="27"/>
      <c r="F105" s="120"/>
      <c r="G105" s="28">
        <f>G106+G108+G110</f>
        <v>7900.900000000001</v>
      </c>
      <c r="H105" s="76"/>
      <c r="I105" s="28">
        <f>I106+I108+I110</f>
        <v>8319.2</v>
      </c>
      <c r="J105" s="76"/>
      <c r="K105" s="76"/>
      <c r="L105" s="28">
        <f>L106+L108+L110</f>
        <v>8928.2</v>
      </c>
      <c r="M105" s="50"/>
      <c r="N105" s="50"/>
    </row>
    <row r="106" spans="1:14" s="58" customFormat="1" ht="24">
      <c r="A106" s="15" t="s">
        <v>162</v>
      </c>
      <c r="B106" s="117" t="s">
        <v>38</v>
      </c>
      <c r="C106" s="31" t="s">
        <v>4</v>
      </c>
      <c r="D106" s="31" t="s">
        <v>37</v>
      </c>
      <c r="E106" s="31">
        <v>5118003</v>
      </c>
      <c r="F106" s="121"/>
      <c r="G106" s="32">
        <f>G107</f>
        <v>5703.6</v>
      </c>
      <c r="H106" s="77"/>
      <c r="I106" s="32">
        <f>I107</f>
        <v>5965.3</v>
      </c>
      <c r="J106" s="77"/>
      <c r="K106" s="77"/>
      <c r="L106" s="32">
        <f>L107</f>
        <v>5914.7</v>
      </c>
      <c r="M106" s="50"/>
      <c r="N106" s="50"/>
    </row>
    <row r="107" spans="1:14" s="51" customFormat="1" ht="24">
      <c r="A107" s="18" t="s">
        <v>163</v>
      </c>
      <c r="B107" s="115" t="s">
        <v>215</v>
      </c>
      <c r="C107" s="42" t="s">
        <v>4</v>
      </c>
      <c r="D107" s="42" t="s">
        <v>37</v>
      </c>
      <c r="E107" s="42">
        <v>5118003</v>
      </c>
      <c r="F107" s="122">
        <v>300</v>
      </c>
      <c r="G107" s="36">
        <v>5703.6</v>
      </c>
      <c r="H107" s="79"/>
      <c r="I107" s="36">
        <v>5965.3</v>
      </c>
      <c r="J107" s="79"/>
      <c r="K107" s="79"/>
      <c r="L107" s="36">
        <v>5914.7</v>
      </c>
      <c r="M107" s="50"/>
      <c r="N107" s="50"/>
    </row>
    <row r="108" spans="1:14" s="44" customFormat="1" ht="24">
      <c r="A108" s="15" t="s">
        <v>164</v>
      </c>
      <c r="B108" s="117" t="s">
        <v>89</v>
      </c>
      <c r="C108" s="31" t="s">
        <v>4</v>
      </c>
      <c r="D108" s="31" t="s">
        <v>37</v>
      </c>
      <c r="E108" s="31">
        <v>5118004</v>
      </c>
      <c r="F108" s="123"/>
      <c r="G108" s="32">
        <f>G109</f>
        <v>356.5</v>
      </c>
      <c r="H108" s="77"/>
      <c r="I108" s="32">
        <f>I109</f>
        <v>433.7</v>
      </c>
      <c r="J108" s="77"/>
      <c r="K108" s="77"/>
      <c r="L108" s="32">
        <v>785</v>
      </c>
      <c r="M108" s="33"/>
      <c r="N108" s="33"/>
    </row>
    <row r="109" spans="1:14" s="44" customFormat="1" ht="24">
      <c r="A109" s="13" t="s">
        <v>165</v>
      </c>
      <c r="B109" s="115" t="s">
        <v>215</v>
      </c>
      <c r="C109" s="45" t="s">
        <v>4</v>
      </c>
      <c r="D109" s="45" t="s">
        <v>37</v>
      </c>
      <c r="E109" s="45">
        <v>5118004</v>
      </c>
      <c r="F109" s="122">
        <v>300</v>
      </c>
      <c r="G109" s="36">
        <v>356.5</v>
      </c>
      <c r="H109" s="80"/>
      <c r="I109" s="36">
        <v>433.7</v>
      </c>
      <c r="J109" s="80"/>
      <c r="K109" s="80"/>
      <c r="L109" s="36">
        <v>785</v>
      </c>
      <c r="M109" s="33"/>
      <c r="N109" s="33"/>
    </row>
    <row r="110" spans="1:14" s="44" customFormat="1" ht="24">
      <c r="A110" s="15" t="s">
        <v>166</v>
      </c>
      <c r="B110" s="15" t="s">
        <v>15</v>
      </c>
      <c r="C110" s="31" t="s">
        <v>4</v>
      </c>
      <c r="D110" s="31" t="s">
        <v>37</v>
      </c>
      <c r="E110" s="25" t="s">
        <v>201</v>
      </c>
      <c r="F110" s="123"/>
      <c r="G110" s="32">
        <f>G111</f>
        <v>1840.8</v>
      </c>
      <c r="H110" s="77"/>
      <c r="I110" s="32">
        <f>I111</f>
        <v>1920.2</v>
      </c>
      <c r="J110" s="77"/>
      <c r="K110" s="77"/>
      <c r="L110" s="32">
        <f>L111+L112</f>
        <v>2228.5</v>
      </c>
      <c r="M110" s="33"/>
      <c r="N110" s="33"/>
    </row>
    <row r="111" spans="1:14" s="44" customFormat="1" ht="49.5" customHeight="1">
      <c r="A111" s="13" t="s">
        <v>167</v>
      </c>
      <c r="B111" s="10" t="s">
        <v>244</v>
      </c>
      <c r="C111" s="42" t="s">
        <v>4</v>
      </c>
      <c r="D111" s="45" t="s">
        <v>37</v>
      </c>
      <c r="E111" s="43" t="s">
        <v>201</v>
      </c>
      <c r="F111" s="122">
        <v>100</v>
      </c>
      <c r="G111" s="36">
        <v>1840.8</v>
      </c>
      <c r="H111" s="79"/>
      <c r="I111" s="36">
        <v>1920.2</v>
      </c>
      <c r="J111" s="79"/>
      <c r="K111" s="79"/>
      <c r="L111" s="36">
        <v>2127.8</v>
      </c>
      <c r="M111" s="33"/>
      <c r="N111" s="33"/>
    </row>
    <row r="112" spans="1:14" s="44" customFormat="1" ht="24">
      <c r="A112" s="13" t="s">
        <v>202</v>
      </c>
      <c r="B112" s="18" t="s">
        <v>232</v>
      </c>
      <c r="C112" s="42" t="s">
        <v>4</v>
      </c>
      <c r="D112" s="45" t="s">
        <v>37</v>
      </c>
      <c r="E112" s="43" t="s">
        <v>201</v>
      </c>
      <c r="F112" s="122">
        <v>200</v>
      </c>
      <c r="G112" s="36"/>
      <c r="H112" s="79"/>
      <c r="I112" s="36"/>
      <c r="J112" s="79"/>
      <c r="K112" s="79"/>
      <c r="L112" s="36">
        <v>100.7</v>
      </c>
      <c r="M112" s="33"/>
      <c r="N112" s="33"/>
    </row>
    <row r="113" spans="1:14" s="51" customFormat="1" ht="12.75">
      <c r="A113" s="15" t="s">
        <v>99</v>
      </c>
      <c r="B113" s="15" t="s">
        <v>100</v>
      </c>
      <c r="C113" s="31">
        <v>923</v>
      </c>
      <c r="D113" s="31">
        <v>1100</v>
      </c>
      <c r="E113" s="31"/>
      <c r="F113" s="121"/>
      <c r="G113" s="63">
        <f>G114</f>
        <v>400</v>
      </c>
      <c r="H113" s="77"/>
      <c r="I113" s="63">
        <f>I114</f>
        <v>300</v>
      </c>
      <c r="J113" s="77"/>
      <c r="K113" s="77"/>
      <c r="L113" s="63">
        <f>L114</f>
        <v>621.5</v>
      </c>
      <c r="M113" s="50"/>
      <c r="N113" s="50"/>
    </row>
    <row r="114" spans="1:14" s="44" customFormat="1" ht="12.75">
      <c r="A114" s="22" t="s">
        <v>101</v>
      </c>
      <c r="B114" s="17" t="s">
        <v>102</v>
      </c>
      <c r="C114" s="27">
        <v>923</v>
      </c>
      <c r="D114" s="27">
        <v>1102</v>
      </c>
      <c r="E114" s="27"/>
      <c r="F114" s="120"/>
      <c r="G114" s="28">
        <f>G115</f>
        <v>400</v>
      </c>
      <c r="H114" s="76"/>
      <c r="I114" s="28">
        <f>I115</f>
        <v>300</v>
      </c>
      <c r="J114" s="76"/>
      <c r="K114" s="76"/>
      <c r="L114" s="28">
        <f>L115</f>
        <v>621.5</v>
      </c>
      <c r="M114" s="33"/>
      <c r="N114" s="33"/>
    </row>
    <row r="115" spans="1:14" s="44" customFormat="1" ht="48">
      <c r="A115" s="64" t="s">
        <v>103</v>
      </c>
      <c r="B115" s="10" t="s">
        <v>241</v>
      </c>
      <c r="C115" s="42">
        <v>923</v>
      </c>
      <c r="D115" s="42">
        <v>1102</v>
      </c>
      <c r="E115" s="45">
        <v>7950500</v>
      </c>
      <c r="F115" s="118"/>
      <c r="G115" s="36">
        <f>G116</f>
        <v>400</v>
      </c>
      <c r="H115" s="80"/>
      <c r="I115" s="36">
        <f>I116</f>
        <v>300</v>
      </c>
      <c r="J115" s="80"/>
      <c r="K115" s="80"/>
      <c r="L115" s="36">
        <f>L116</f>
        <v>621.5</v>
      </c>
      <c r="M115" s="33"/>
      <c r="N115" s="33"/>
    </row>
    <row r="116" spans="1:14" s="44" customFormat="1" ht="24">
      <c r="A116" s="64" t="s">
        <v>139</v>
      </c>
      <c r="B116" s="18" t="s">
        <v>232</v>
      </c>
      <c r="C116" s="42">
        <v>923</v>
      </c>
      <c r="D116" s="42">
        <v>1102</v>
      </c>
      <c r="E116" s="45">
        <v>7950500</v>
      </c>
      <c r="F116" s="118">
        <v>200</v>
      </c>
      <c r="G116" s="36">
        <v>400</v>
      </c>
      <c r="H116" s="80">
        <v>-102.2</v>
      </c>
      <c r="I116" s="36">
        <v>300</v>
      </c>
      <c r="J116" s="80"/>
      <c r="K116" s="80">
        <v>200</v>
      </c>
      <c r="L116" s="36">
        <v>621.5</v>
      </c>
      <c r="M116" s="33"/>
      <c r="N116" s="33"/>
    </row>
    <row r="117" spans="1:14" s="41" customFormat="1" ht="12.75">
      <c r="A117" s="65" t="s">
        <v>104</v>
      </c>
      <c r="B117" s="16" t="s">
        <v>105</v>
      </c>
      <c r="C117" s="31">
        <v>923</v>
      </c>
      <c r="D117" s="31">
        <v>1200</v>
      </c>
      <c r="E117" s="45"/>
      <c r="F117" s="118"/>
      <c r="G117" s="32" t="e">
        <f>G118</f>
        <v>#REF!</v>
      </c>
      <c r="H117" s="80"/>
      <c r="I117" s="32" t="e">
        <f>I118</f>
        <v>#REF!</v>
      </c>
      <c r="J117" s="80"/>
      <c r="K117" s="80"/>
      <c r="L117" s="32">
        <f>L118</f>
        <v>1500</v>
      </c>
      <c r="M117" s="40"/>
      <c r="N117" s="40"/>
    </row>
    <row r="118" spans="1:15" s="68" customFormat="1" ht="12.75">
      <c r="A118" s="22" t="s">
        <v>106</v>
      </c>
      <c r="B118" s="22" t="s">
        <v>107</v>
      </c>
      <c r="C118" s="66">
        <v>923</v>
      </c>
      <c r="D118" s="66">
        <v>1202</v>
      </c>
      <c r="E118" s="66"/>
      <c r="F118" s="124"/>
      <c r="G118" s="67" t="e">
        <f>G119</f>
        <v>#REF!</v>
      </c>
      <c r="H118" s="83"/>
      <c r="I118" s="67" t="e">
        <f>I119</f>
        <v>#REF!</v>
      </c>
      <c r="J118" s="83"/>
      <c r="K118" s="83"/>
      <c r="L118" s="67">
        <f>L120</f>
        <v>1500</v>
      </c>
      <c r="O118" s="41"/>
    </row>
    <row r="119" spans="1:15" s="70" customFormat="1" ht="36">
      <c r="A119" s="18" t="s">
        <v>120</v>
      </c>
      <c r="B119" s="18" t="s">
        <v>117</v>
      </c>
      <c r="C119" s="42" t="s">
        <v>4</v>
      </c>
      <c r="D119" s="42">
        <v>1202</v>
      </c>
      <c r="E119" s="42" t="s">
        <v>36</v>
      </c>
      <c r="F119" s="125"/>
      <c r="G119" s="69" t="e">
        <f>#REF!</f>
        <v>#REF!</v>
      </c>
      <c r="H119" s="79"/>
      <c r="I119" s="69" t="e">
        <f>#REF!</f>
        <v>#REF!</v>
      </c>
      <c r="J119" s="79"/>
      <c r="K119" s="79"/>
      <c r="L119" s="69">
        <v>1500</v>
      </c>
      <c r="O119" s="34"/>
    </row>
    <row r="120" spans="1:15" s="70" customFormat="1" ht="24">
      <c r="A120" s="18" t="s">
        <v>140</v>
      </c>
      <c r="B120" s="18" t="s">
        <v>232</v>
      </c>
      <c r="C120" s="42">
        <v>923</v>
      </c>
      <c r="D120" s="42">
        <v>1202</v>
      </c>
      <c r="E120" s="42">
        <v>4570100</v>
      </c>
      <c r="F120" s="125">
        <v>200</v>
      </c>
      <c r="G120" s="69"/>
      <c r="H120" s="79"/>
      <c r="I120" s="69"/>
      <c r="J120" s="79"/>
      <c r="K120" s="79"/>
      <c r="L120" s="69">
        <v>1500</v>
      </c>
      <c r="O120" s="34"/>
    </row>
    <row r="121" spans="1:15" s="74" customFormat="1" ht="26.25" customHeight="1">
      <c r="A121" s="24"/>
      <c r="B121" s="71" t="s">
        <v>39</v>
      </c>
      <c r="C121" s="72"/>
      <c r="D121" s="72"/>
      <c r="E121" s="72"/>
      <c r="F121" s="72"/>
      <c r="G121" s="73" t="e">
        <f>G9+G53+G57+G66+G92+G97+G101+G113+G117</f>
        <v>#REF!</v>
      </c>
      <c r="H121" s="84"/>
      <c r="I121" s="73" t="e">
        <f>I9+I53+I57+I66+I92+I97+I101+I113+I117+L121</f>
        <v>#REF!</v>
      </c>
      <c r="J121" s="84">
        <f>SUM(J9:J120)</f>
        <v>12958.4</v>
      </c>
      <c r="K121" s="84">
        <f>SUM(K10:K120)</f>
        <v>0</v>
      </c>
      <c r="L121" s="73">
        <f>L9+L53+L57+L66+L97+L101+L113+L117+N121+L88</f>
        <v>96159.5</v>
      </c>
      <c r="O121" s="47"/>
    </row>
    <row r="122" spans="1:15" s="74" customFormat="1" ht="12.75">
      <c r="A122" s="2"/>
      <c r="B122" s="2"/>
      <c r="H122" s="85"/>
      <c r="J122" s="85"/>
      <c r="K122" s="85"/>
      <c r="O122" s="47"/>
    </row>
    <row r="123" spans="1:11" s="74" customFormat="1" ht="12.75">
      <c r="A123" s="2"/>
      <c r="B123" s="2"/>
      <c r="H123" s="85"/>
      <c r="J123" s="85"/>
      <c r="K123" s="85"/>
    </row>
    <row r="124" spans="1:11" s="74" customFormat="1" ht="12.75">
      <c r="A124" s="2"/>
      <c r="B124" s="2"/>
      <c r="H124" s="85"/>
      <c r="J124" s="85"/>
      <c r="K124" s="85"/>
    </row>
    <row r="125" spans="1:11" s="74" customFormat="1" ht="12.75">
      <c r="A125" s="2"/>
      <c r="B125" s="2"/>
      <c r="H125" s="85"/>
      <c r="J125" s="85"/>
      <c r="K125" s="85"/>
    </row>
    <row r="126" spans="1:11" s="74" customFormat="1" ht="12.75">
      <c r="A126" s="2"/>
      <c r="B126" s="2"/>
      <c r="H126" s="85"/>
      <c r="J126" s="85"/>
      <c r="K126" s="85"/>
    </row>
    <row r="127" spans="1:11" s="74" customFormat="1" ht="12.75">
      <c r="A127" s="2"/>
      <c r="B127" s="2"/>
      <c r="H127" s="85"/>
      <c r="J127" s="85"/>
      <c r="K127" s="85"/>
    </row>
    <row r="128" spans="1:11" s="74" customFormat="1" ht="12.75">
      <c r="A128" s="2"/>
      <c r="B128" s="2"/>
      <c r="H128" s="85"/>
      <c r="J128" s="85"/>
      <c r="K128" s="85"/>
    </row>
    <row r="129" spans="1:11" s="74" customFormat="1" ht="12.75">
      <c r="A129" s="2"/>
      <c r="B129" s="2"/>
      <c r="H129" s="85"/>
      <c r="J129" s="85"/>
      <c r="K129" s="85"/>
    </row>
    <row r="130" spans="1:11" s="74" customFormat="1" ht="12.75">
      <c r="A130" s="2"/>
      <c r="B130" s="2"/>
      <c r="H130" s="85"/>
      <c r="J130" s="85"/>
      <c r="K130" s="85"/>
    </row>
    <row r="131" spans="1:11" s="74" customFormat="1" ht="12.75">
      <c r="A131" s="2"/>
      <c r="B131" s="2"/>
      <c r="H131" s="85"/>
      <c r="J131" s="85"/>
      <c r="K131" s="85"/>
    </row>
    <row r="132" spans="1:11" s="74" customFormat="1" ht="12.75">
      <c r="A132" s="2"/>
      <c r="B132" s="2"/>
      <c r="H132" s="85"/>
      <c r="J132" s="85"/>
      <c r="K132" s="85"/>
    </row>
    <row r="133" spans="1:11" s="74" customFormat="1" ht="12.75">
      <c r="A133" s="2"/>
      <c r="B133" s="2"/>
      <c r="H133" s="85"/>
      <c r="J133" s="85"/>
      <c r="K133" s="85"/>
    </row>
    <row r="134" spans="1:11" s="74" customFormat="1" ht="12.75">
      <c r="A134" s="2"/>
      <c r="B134" s="2"/>
      <c r="H134" s="85"/>
      <c r="J134" s="85"/>
      <c r="K134" s="85"/>
    </row>
    <row r="135" spans="1:11" s="74" customFormat="1" ht="12.75">
      <c r="A135" s="2"/>
      <c r="B135" s="2"/>
      <c r="H135" s="85"/>
      <c r="J135" s="85"/>
      <c r="K135" s="85"/>
    </row>
    <row r="136" spans="1:11" s="74" customFormat="1" ht="12.75">
      <c r="A136" s="2"/>
      <c r="B136" s="2"/>
      <c r="H136" s="85"/>
      <c r="J136" s="85"/>
      <c r="K136" s="85"/>
    </row>
    <row r="137" spans="1:11" s="74" customFormat="1" ht="12.75">
      <c r="A137" s="2"/>
      <c r="B137" s="2"/>
      <c r="H137" s="85"/>
      <c r="J137" s="85"/>
      <c r="K137" s="85"/>
    </row>
    <row r="138" spans="1:11" s="74" customFormat="1" ht="12.75">
      <c r="A138" s="2"/>
      <c r="B138" s="2"/>
      <c r="H138" s="85"/>
      <c r="J138" s="85"/>
      <c r="K138" s="85"/>
    </row>
    <row r="139" spans="1:11" s="74" customFormat="1" ht="12.75">
      <c r="A139" s="2"/>
      <c r="B139" s="2"/>
      <c r="H139" s="85"/>
      <c r="J139" s="85"/>
      <c r="K139" s="85"/>
    </row>
    <row r="140" spans="1:11" s="74" customFormat="1" ht="12.75">
      <c r="A140" s="2"/>
      <c r="B140" s="2"/>
      <c r="H140" s="85"/>
      <c r="J140" s="85"/>
      <c r="K140" s="85"/>
    </row>
    <row r="141" spans="1:11" s="74" customFormat="1" ht="12.75">
      <c r="A141" s="2"/>
      <c r="B141" s="2"/>
      <c r="H141" s="85"/>
      <c r="J141" s="85"/>
      <c r="K141" s="85"/>
    </row>
    <row r="142" spans="1:11" s="74" customFormat="1" ht="12.75">
      <c r="A142" s="2"/>
      <c r="B142" s="2"/>
      <c r="H142" s="85"/>
      <c r="J142" s="85"/>
      <c r="K142" s="85"/>
    </row>
    <row r="143" spans="1:11" s="74" customFormat="1" ht="12.75">
      <c r="A143" s="2"/>
      <c r="B143" s="2"/>
      <c r="H143" s="85"/>
      <c r="J143" s="85"/>
      <c r="K143" s="85"/>
    </row>
    <row r="144" spans="1:11" s="74" customFormat="1" ht="12.75">
      <c r="A144" s="2"/>
      <c r="B144" s="2"/>
      <c r="H144" s="85"/>
      <c r="J144" s="85"/>
      <c r="K144" s="85"/>
    </row>
    <row r="145" spans="1:11" s="74" customFormat="1" ht="12.75">
      <c r="A145" s="2"/>
      <c r="B145" s="2"/>
      <c r="H145" s="85"/>
      <c r="J145" s="85"/>
      <c r="K145" s="85"/>
    </row>
    <row r="146" spans="1:11" s="74" customFormat="1" ht="12.75">
      <c r="A146" s="2"/>
      <c r="B146" s="2"/>
      <c r="H146" s="85"/>
      <c r="J146" s="85"/>
      <c r="K146" s="85"/>
    </row>
    <row r="147" spans="1:11" s="74" customFormat="1" ht="12.75">
      <c r="A147" s="2"/>
      <c r="B147" s="2"/>
      <c r="H147" s="85"/>
      <c r="J147" s="85"/>
      <c r="K147" s="85"/>
    </row>
    <row r="148" spans="1:11" s="74" customFormat="1" ht="12.75">
      <c r="A148" s="2"/>
      <c r="B148" s="2"/>
      <c r="H148" s="85"/>
      <c r="J148" s="85"/>
      <c r="K148" s="85"/>
    </row>
    <row r="149" spans="1:11" s="74" customFormat="1" ht="12.75">
      <c r="A149" s="2"/>
      <c r="B149" s="2"/>
      <c r="H149" s="85"/>
      <c r="J149" s="85"/>
      <c r="K149" s="85"/>
    </row>
    <row r="150" spans="1:11" s="74" customFormat="1" ht="12.75">
      <c r="A150" s="2"/>
      <c r="B150" s="2"/>
      <c r="H150" s="85"/>
      <c r="J150" s="85"/>
      <c r="K150" s="85"/>
    </row>
    <row r="151" spans="1:11" s="74" customFormat="1" ht="12.75">
      <c r="A151" s="2"/>
      <c r="B151" s="2"/>
      <c r="H151" s="85"/>
      <c r="J151" s="85"/>
      <c r="K151" s="85"/>
    </row>
    <row r="152" spans="1:11" s="74" customFormat="1" ht="12.75">
      <c r="A152" s="2"/>
      <c r="B152" s="2"/>
      <c r="H152" s="85"/>
      <c r="J152" s="85"/>
      <c r="K152" s="85"/>
    </row>
    <row r="153" spans="1:11" s="74" customFormat="1" ht="12.75">
      <c r="A153" s="2"/>
      <c r="B153" s="2"/>
      <c r="H153" s="85"/>
      <c r="J153" s="85"/>
      <c r="K153" s="85"/>
    </row>
    <row r="154" spans="1:11" s="74" customFormat="1" ht="12.75">
      <c r="A154" s="2"/>
      <c r="B154" s="2"/>
      <c r="H154" s="85"/>
      <c r="J154" s="85"/>
      <c r="K154" s="85"/>
    </row>
    <row r="155" spans="1:11" s="74" customFormat="1" ht="12.75">
      <c r="A155" s="2"/>
      <c r="B155" s="2"/>
      <c r="H155" s="85"/>
      <c r="J155" s="85"/>
      <c r="K155" s="85"/>
    </row>
    <row r="156" spans="1:11" s="74" customFormat="1" ht="12.75">
      <c r="A156" s="2"/>
      <c r="B156" s="2"/>
      <c r="H156" s="85"/>
      <c r="J156" s="85"/>
      <c r="K156" s="85"/>
    </row>
    <row r="157" spans="1:11" s="74" customFormat="1" ht="12.75">
      <c r="A157" s="2"/>
      <c r="B157" s="2"/>
      <c r="H157" s="85"/>
      <c r="J157" s="85"/>
      <c r="K157" s="85"/>
    </row>
    <row r="158" spans="1:11" s="74" customFormat="1" ht="12.75">
      <c r="A158" s="2"/>
      <c r="B158" s="2"/>
      <c r="H158" s="85"/>
      <c r="J158" s="85"/>
      <c r="K158" s="85"/>
    </row>
    <row r="159" spans="1:11" s="74" customFormat="1" ht="12.75">
      <c r="A159" s="2"/>
      <c r="B159" s="2"/>
      <c r="H159" s="85"/>
      <c r="J159" s="85"/>
      <c r="K159" s="85"/>
    </row>
    <row r="160" spans="1:11" s="74" customFormat="1" ht="12.75">
      <c r="A160" s="2"/>
      <c r="B160" s="2"/>
      <c r="H160" s="85"/>
      <c r="J160" s="85"/>
      <c r="K160" s="85"/>
    </row>
    <row r="161" spans="1:11" s="74" customFormat="1" ht="12.75">
      <c r="A161" s="2"/>
      <c r="B161" s="2"/>
      <c r="H161" s="85"/>
      <c r="J161" s="85"/>
      <c r="K161" s="85"/>
    </row>
    <row r="162" spans="1:11" s="74" customFormat="1" ht="12.75">
      <c r="A162" s="2"/>
      <c r="B162" s="2"/>
      <c r="H162" s="85"/>
      <c r="J162" s="85"/>
      <c r="K162" s="85"/>
    </row>
    <row r="163" spans="1:11" s="74" customFormat="1" ht="12.75">
      <c r="A163" s="2"/>
      <c r="B163" s="2"/>
      <c r="H163" s="85"/>
      <c r="J163" s="85"/>
      <c r="K163" s="85"/>
    </row>
    <row r="164" spans="1:11" s="74" customFormat="1" ht="12.75">
      <c r="A164" s="2"/>
      <c r="B164" s="2"/>
      <c r="H164" s="85"/>
      <c r="J164" s="85"/>
      <c r="K164" s="85"/>
    </row>
    <row r="165" spans="1:11" s="74" customFormat="1" ht="12.75">
      <c r="A165" s="2"/>
      <c r="B165" s="2"/>
      <c r="H165" s="85"/>
      <c r="J165" s="85"/>
      <c r="K165" s="85"/>
    </row>
    <row r="166" spans="1:11" s="74" customFormat="1" ht="12.75">
      <c r="A166" s="2"/>
      <c r="B166" s="2"/>
      <c r="H166" s="85"/>
      <c r="J166" s="85"/>
      <c r="K166" s="85"/>
    </row>
    <row r="167" spans="1:11" s="74" customFormat="1" ht="12.75">
      <c r="A167" s="2"/>
      <c r="B167" s="2"/>
      <c r="H167" s="85"/>
      <c r="J167" s="85"/>
      <c r="K167" s="85"/>
    </row>
    <row r="168" spans="1:11" s="74" customFormat="1" ht="12.75">
      <c r="A168" s="2"/>
      <c r="B168" s="2"/>
      <c r="H168" s="85"/>
      <c r="J168" s="85"/>
      <c r="K168" s="85"/>
    </row>
    <row r="169" spans="1:11" s="74" customFormat="1" ht="12.75">
      <c r="A169" s="2"/>
      <c r="B169" s="2"/>
      <c r="H169" s="85"/>
      <c r="J169" s="85"/>
      <c r="K169" s="85"/>
    </row>
    <row r="170" spans="1:11" s="74" customFormat="1" ht="12.75">
      <c r="A170" s="2"/>
      <c r="B170" s="2"/>
      <c r="H170" s="85"/>
      <c r="J170" s="85"/>
      <c r="K170" s="85"/>
    </row>
    <row r="171" spans="1:11" s="74" customFormat="1" ht="12.75">
      <c r="A171" s="2"/>
      <c r="B171" s="2"/>
      <c r="H171" s="85"/>
      <c r="J171" s="85"/>
      <c r="K171" s="85"/>
    </row>
    <row r="172" spans="1:11" s="74" customFormat="1" ht="12.75">
      <c r="A172" s="2"/>
      <c r="B172" s="2"/>
      <c r="H172" s="85"/>
      <c r="J172" s="85"/>
      <c r="K172" s="85"/>
    </row>
    <row r="173" spans="1:11" s="74" customFormat="1" ht="12.75">
      <c r="A173" s="2"/>
      <c r="B173" s="2"/>
      <c r="H173" s="85"/>
      <c r="J173" s="85"/>
      <c r="K173" s="85"/>
    </row>
    <row r="174" spans="1:11" s="74" customFormat="1" ht="12.75">
      <c r="A174" s="2"/>
      <c r="B174" s="2"/>
      <c r="H174" s="85"/>
      <c r="J174" s="85"/>
      <c r="K174" s="85"/>
    </row>
    <row r="175" spans="1:11" s="74" customFormat="1" ht="12.75">
      <c r="A175" s="2"/>
      <c r="B175" s="2"/>
      <c r="H175" s="85"/>
      <c r="J175" s="85"/>
      <c r="K175" s="85"/>
    </row>
    <row r="176" spans="1:11" s="74" customFormat="1" ht="12.75">
      <c r="A176" s="2"/>
      <c r="B176" s="2"/>
      <c r="H176" s="85"/>
      <c r="J176" s="85"/>
      <c r="K176" s="85"/>
    </row>
    <row r="177" spans="1:11" s="74" customFormat="1" ht="12.75">
      <c r="A177" s="2"/>
      <c r="B177" s="2"/>
      <c r="H177" s="85"/>
      <c r="J177" s="85"/>
      <c r="K177" s="85"/>
    </row>
    <row r="178" spans="1:11" s="74" customFormat="1" ht="12.75">
      <c r="A178" s="2"/>
      <c r="B178" s="2"/>
      <c r="H178" s="85"/>
      <c r="J178" s="85"/>
      <c r="K178" s="85"/>
    </row>
    <row r="179" spans="1:11" s="74" customFormat="1" ht="12.75">
      <c r="A179" s="2"/>
      <c r="B179" s="2"/>
      <c r="H179" s="85"/>
      <c r="J179" s="85"/>
      <c r="K179" s="85"/>
    </row>
    <row r="180" spans="1:11" s="74" customFormat="1" ht="12.75">
      <c r="A180" s="2"/>
      <c r="B180" s="2"/>
      <c r="H180" s="85"/>
      <c r="J180" s="85"/>
      <c r="K180" s="85"/>
    </row>
    <row r="181" spans="1:11" s="74" customFormat="1" ht="12.75">
      <c r="A181" s="2"/>
      <c r="B181" s="2"/>
      <c r="H181" s="85"/>
      <c r="J181" s="85"/>
      <c r="K181" s="85"/>
    </row>
    <row r="182" spans="1:11" s="74" customFormat="1" ht="12.75">
      <c r="A182" s="2"/>
      <c r="B182" s="2"/>
      <c r="H182" s="85"/>
      <c r="J182" s="85"/>
      <c r="K182" s="85"/>
    </row>
    <row r="183" spans="1:11" s="74" customFormat="1" ht="12.75">
      <c r="A183" s="2"/>
      <c r="B183" s="2"/>
      <c r="H183" s="85"/>
      <c r="J183" s="85"/>
      <c r="K183" s="85"/>
    </row>
    <row r="184" spans="1:11" s="74" customFormat="1" ht="12.75">
      <c r="A184" s="2"/>
      <c r="B184" s="2"/>
      <c r="H184" s="85"/>
      <c r="J184" s="85"/>
      <c r="K184" s="85"/>
    </row>
    <row r="185" spans="1:11" s="74" customFormat="1" ht="12.75">
      <c r="A185" s="2"/>
      <c r="B185" s="2"/>
      <c r="H185" s="85"/>
      <c r="J185" s="85"/>
      <c r="K185" s="85"/>
    </row>
    <row r="186" spans="1:11" s="74" customFormat="1" ht="12.75">
      <c r="A186" s="2"/>
      <c r="B186" s="2"/>
      <c r="H186" s="85"/>
      <c r="J186" s="85"/>
      <c r="K186" s="85"/>
    </row>
    <row r="187" spans="1:11" s="74" customFormat="1" ht="12.75">
      <c r="A187" s="2"/>
      <c r="B187" s="2"/>
      <c r="H187" s="85"/>
      <c r="J187" s="85"/>
      <c r="K187" s="85"/>
    </row>
    <row r="188" spans="1:11" s="74" customFormat="1" ht="12.75">
      <c r="A188" s="2"/>
      <c r="B188" s="2"/>
      <c r="H188" s="85"/>
      <c r="J188" s="85"/>
      <c r="K188" s="85"/>
    </row>
    <row r="189" spans="1:11" s="74" customFormat="1" ht="12.75">
      <c r="A189" s="2"/>
      <c r="B189" s="2"/>
      <c r="H189" s="85"/>
      <c r="J189" s="85"/>
      <c r="K189" s="85"/>
    </row>
    <row r="190" spans="1:11" s="74" customFormat="1" ht="12.75">
      <c r="A190" s="2"/>
      <c r="B190" s="2"/>
      <c r="H190" s="85"/>
      <c r="J190" s="85"/>
      <c r="K190" s="85"/>
    </row>
    <row r="191" spans="1:11" s="74" customFormat="1" ht="12.75">
      <c r="A191" s="2"/>
      <c r="B191" s="2"/>
      <c r="H191" s="85"/>
      <c r="J191" s="85"/>
      <c r="K191" s="85"/>
    </row>
    <row r="192" spans="1:11" s="74" customFormat="1" ht="12.75">
      <c r="A192" s="2"/>
      <c r="B192" s="2"/>
      <c r="H192" s="85"/>
      <c r="J192" s="85"/>
      <c r="K192" s="85"/>
    </row>
    <row r="193" spans="1:11" s="74" customFormat="1" ht="12.75">
      <c r="A193" s="2"/>
      <c r="B193" s="2"/>
      <c r="H193" s="85"/>
      <c r="J193" s="85"/>
      <c r="K193" s="85"/>
    </row>
    <row r="194" spans="1:11" s="74" customFormat="1" ht="12.75">
      <c r="A194" s="2"/>
      <c r="B194" s="2"/>
      <c r="H194" s="85"/>
      <c r="J194" s="85"/>
      <c r="K194" s="85"/>
    </row>
    <row r="195" spans="1:11" s="74" customFormat="1" ht="12.75">
      <c r="A195" s="2"/>
      <c r="B195" s="2"/>
      <c r="H195" s="85"/>
      <c r="J195" s="85"/>
      <c r="K195" s="85"/>
    </row>
    <row r="196" spans="1:11" s="74" customFormat="1" ht="12.75">
      <c r="A196" s="2"/>
      <c r="B196" s="2"/>
      <c r="H196" s="85"/>
      <c r="J196" s="85"/>
      <c r="K196" s="85"/>
    </row>
    <row r="197" spans="1:11" s="74" customFormat="1" ht="12.75">
      <c r="A197" s="2"/>
      <c r="B197" s="2"/>
      <c r="H197" s="85"/>
      <c r="J197" s="85"/>
      <c r="K197" s="85"/>
    </row>
    <row r="198" spans="1:11" s="74" customFormat="1" ht="12.75">
      <c r="A198" s="2"/>
      <c r="B198" s="2"/>
      <c r="H198" s="85"/>
      <c r="J198" s="85"/>
      <c r="K198" s="85"/>
    </row>
    <row r="199" spans="1:11" s="74" customFormat="1" ht="12.75">
      <c r="A199" s="2"/>
      <c r="B199" s="2"/>
      <c r="H199" s="85"/>
      <c r="J199" s="85"/>
      <c r="K199" s="85"/>
    </row>
    <row r="200" spans="1:11" s="74" customFormat="1" ht="12.75">
      <c r="A200" s="2"/>
      <c r="B200" s="2"/>
      <c r="H200" s="85"/>
      <c r="J200" s="85"/>
      <c r="K200" s="85"/>
    </row>
    <row r="201" spans="1:11" s="74" customFormat="1" ht="12.75">
      <c r="A201" s="2"/>
      <c r="B201" s="2"/>
      <c r="H201" s="85"/>
      <c r="J201" s="85"/>
      <c r="K201" s="85"/>
    </row>
    <row r="202" spans="1:11" s="74" customFormat="1" ht="12.75">
      <c r="A202" s="2"/>
      <c r="B202" s="2"/>
      <c r="H202" s="85"/>
      <c r="J202" s="85"/>
      <c r="K202" s="85"/>
    </row>
    <row r="203" spans="1:11" s="74" customFormat="1" ht="12.75">
      <c r="A203" s="2"/>
      <c r="B203" s="2"/>
      <c r="H203" s="85"/>
      <c r="J203" s="85"/>
      <c r="K203" s="85"/>
    </row>
    <row r="204" spans="1:11" s="74" customFormat="1" ht="12.75">
      <c r="A204" s="2"/>
      <c r="B204" s="2"/>
      <c r="H204" s="85"/>
      <c r="J204" s="85"/>
      <c r="K204" s="85"/>
    </row>
    <row r="205" spans="1:11" s="74" customFormat="1" ht="12.75">
      <c r="A205" s="2"/>
      <c r="B205" s="2"/>
      <c r="H205" s="85"/>
      <c r="J205" s="85"/>
      <c r="K205" s="85"/>
    </row>
    <row r="206" spans="1:11" s="74" customFormat="1" ht="12.75">
      <c r="A206" s="2"/>
      <c r="B206" s="2"/>
      <c r="H206" s="85"/>
      <c r="J206" s="85"/>
      <c r="K206" s="85"/>
    </row>
    <row r="207" spans="1:11" s="74" customFormat="1" ht="12.75">
      <c r="A207" s="2"/>
      <c r="B207" s="2"/>
      <c r="H207" s="85"/>
      <c r="J207" s="85"/>
      <c r="K207" s="85"/>
    </row>
    <row r="208" spans="1:11" s="74" customFormat="1" ht="12.75">
      <c r="A208" s="2"/>
      <c r="B208" s="2"/>
      <c r="H208" s="85"/>
      <c r="J208" s="85"/>
      <c r="K208" s="85"/>
    </row>
    <row r="209" spans="1:11" s="74" customFormat="1" ht="12.75">
      <c r="A209" s="2"/>
      <c r="B209" s="2"/>
      <c r="H209" s="85"/>
      <c r="J209" s="85"/>
      <c r="K209" s="85"/>
    </row>
    <row r="210" spans="1:11" s="74" customFormat="1" ht="12.75">
      <c r="A210" s="2"/>
      <c r="B210" s="2"/>
      <c r="H210" s="85"/>
      <c r="J210" s="85"/>
      <c r="K210" s="85"/>
    </row>
    <row r="211" spans="1:11" s="74" customFormat="1" ht="12.75">
      <c r="A211" s="2"/>
      <c r="B211" s="2"/>
      <c r="H211" s="85"/>
      <c r="J211" s="85"/>
      <c r="K211" s="85"/>
    </row>
    <row r="212" spans="1:11" s="74" customFormat="1" ht="12.75">
      <c r="A212" s="2"/>
      <c r="B212" s="2"/>
      <c r="H212" s="85"/>
      <c r="J212" s="85"/>
      <c r="K212" s="85"/>
    </row>
    <row r="213" spans="1:11" s="74" customFormat="1" ht="12.75">
      <c r="A213" s="2"/>
      <c r="B213" s="2"/>
      <c r="H213" s="85"/>
      <c r="J213" s="85"/>
      <c r="K213" s="85"/>
    </row>
    <row r="214" spans="1:11" s="74" customFormat="1" ht="12.75">
      <c r="A214" s="2"/>
      <c r="B214" s="2"/>
      <c r="H214" s="85"/>
      <c r="J214" s="85"/>
      <c r="K214" s="85"/>
    </row>
    <row r="215" spans="1:11" s="74" customFormat="1" ht="12.75">
      <c r="A215" s="2"/>
      <c r="B215" s="2"/>
      <c r="H215" s="85"/>
      <c r="J215" s="85"/>
      <c r="K215" s="85"/>
    </row>
    <row r="216" spans="1:11" s="74" customFormat="1" ht="12.75">
      <c r="A216" s="2"/>
      <c r="B216" s="2"/>
      <c r="H216" s="85"/>
      <c r="J216" s="85"/>
      <c r="K216" s="85"/>
    </row>
    <row r="217" spans="1:11" s="74" customFormat="1" ht="12.75">
      <c r="A217" s="2"/>
      <c r="B217" s="2"/>
      <c r="H217" s="85"/>
      <c r="J217" s="85"/>
      <c r="K217" s="85"/>
    </row>
    <row r="218" spans="1:11" s="74" customFormat="1" ht="12.75">
      <c r="A218" s="2"/>
      <c r="B218" s="2"/>
      <c r="H218" s="85"/>
      <c r="J218" s="85"/>
      <c r="K218" s="85"/>
    </row>
    <row r="219" spans="1:11" s="74" customFormat="1" ht="12.75">
      <c r="A219" s="2"/>
      <c r="B219" s="2"/>
      <c r="H219" s="85"/>
      <c r="J219" s="85"/>
      <c r="K219" s="85"/>
    </row>
    <row r="220" spans="1:11" s="74" customFormat="1" ht="12.75">
      <c r="A220" s="2"/>
      <c r="B220" s="2"/>
      <c r="H220" s="85"/>
      <c r="J220" s="85"/>
      <c r="K220" s="85"/>
    </row>
    <row r="221" spans="1:11" s="74" customFormat="1" ht="12.75">
      <c r="A221" s="2"/>
      <c r="B221" s="2"/>
      <c r="H221" s="85"/>
      <c r="J221" s="85"/>
      <c r="K221" s="85"/>
    </row>
    <row r="222" spans="1:11" s="74" customFormat="1" ht="12.75">
      <c r="A222" s="2"/>
      <c r="B222" s="2"/>
      <c r="H222" s="85"/>
      <c r="J222" s="85"/>
      <c r="K222" s="85"/>
    </row>
    <row r="223" spans="1:11" s="74" customFormat="1" ht="12.75">
      <c r="A223" s="2"/>
      <c r="B223" s="2"/>
      <c r="H223" s="85"/>
      <c r="J223" s="85"/>
      <c r="K223" s="85"/>
    </row>
    <row r="224" spans="1:11" s="74" customFormat="1" ht="12.75">
      <c r="A224" s="2"/>
      <c r="B224" s="2"/>
      <c r="H224" s="85"/>
      <c r="J224" s="85"/>
      <c r="K224" s="85"/>
    </row>
    <row r="225" spans="1:11" s="74" customFormat="1" ht="12.75">
      <c r="A225" s="2"/>
      <c r="B225" s="2"/>
      <c r="H225" s="85"/>
      <c r="J225" s="85"/>
      <c r="K225" s="85"/>
    </row>
    <row r="226" spans="1:11" s="74" customFormat="1" ht="12.75">
      <c r="A226" s="2"/>
      <c r="B226" s="2"/>
      <c r="H226" s="85"/>
      <c r="J226" s="85"/>
      <c r="K226" s="85"/>
    </row>
    <row r="227" spans="1:11" s="74" customFormat="1" ht="12.75">
      <c r="A227" s="2"/>
      <c r="B227" s="2"/>
      <c r="H227" s="85"/>
      <c r="J227" s="85"/>
      <c r="K227" s="85"/>
    </row>
    <row r="228" spans="1:11" s="74" customFormat="1" ht="12.75">
      <c r="A228" s="2"/>
      <c r="B228" s="2"/>
      <c r="H228" s="85"/>
      <c r="J228" s="85"/>
      <c r="K228" s="85"/>
    </row>
    <row r="229" spans="1:11" s="74" customFormat="1" ht="12.75">
      <c r="A229" s="2"/>
      <c r="B229" s="2"/>
      <c r="H229" s="85"/>
      <c r="J229" s="85"/>
      <c r="K229" s="85"/>
    </row>
    <row r="230" spans="1:11" s="74" customFormat="1" ht="12.75">
      <c r="A230" s="2"/>
      <c r="B230" s="2"/>
      <c r="H230" s="85"/>
      <c r="J230" s="85"/>
      <c r="K230" s="85"/>
    </row>
    <row r="231" spans="2:14" ht="12.75">
      <c r="B231" s="1"/>
      <c r="C231" s="4"/>
      <c r="D231" s="4"/>
      <c r="E231" s="4"/>
      <c r="F231" s="4"/>
      <c r="G231" s="4"/>
      <c r="H231" s="86"/>
      <c r="I231" s="4"/>
      <c r="J231" s="86"/>
      <c r="K231" s="86"/>
      <c r="L231" s="4"/>
      <c r="M231" s="4"/>
      <c r="N231" s="4"/>
    </row>
    <row r="232" spans="2:14" ht="12.75">
      <c r="B232" s="1"/>
      <c r="C232" s="4"/>
      <c r="D232" s="4"/>
      <c r="E232" s="4"/>
      <c r="F232" s="4"/>
      <c r="G232" s="4"/>
      <c r="H232" s="86"/>
      <c r="I232" s="4"/>
      <c r="J232" s="86"/>
      <c r="K232" s="86"/>
      <c r="L232" s="4"/>
      <c r="M232" s="4"/>
      <c r="N232" s="4"/>
    </row>
    <row r="233" spans="2:14" ht="12.75">
      <c r="B233" s="1"/>
      <c r="C233" s="4"/>
      <c r="D233" s="4"/>
      <c r="E233" s="4"/>
      <c r="F233" s="4"/>
      <c r="G233" s="4"/>
      <c r="H233" s="86"/>
      <c r="I233" s="4"/>
      <c r="J233" s="86"/>
      <c r="K233" s="86"/>
      <c r="L233" s="4"/>
      <c r="M233" s="4"/>
      <c r="N233" s="4"/>
    </row>
    <row r="234" spans="2:14" ht="12.75">
      <c r="B234" s="1"/>
      <c r="C234" s="4"/>
      <c r="D234" s="4"/>
      <c r="E234" s="4"/>
      <c r="F234" s="4"/>
      <c r="G234" s="4"/>
      <c r="H234" s="86"/>
      <c r="I234" s="4"/>
      <c r="J234" s="86"/>
      <c r="K234" s="86"/>
      <c r="L234" s="4"/>
      <c r="M234" s="4"/>
      <c r="N234" s="4"/>
    </row>
    <row r="235" spans="2:14" ht="12.75">
      <c r="B235" s="1"/>
      <c r="C235" s="4"/>
      <c r="D235" s="4"/>
      <c r="E235" s="4"/>
      <c r="F235" s="4"/>
      <c r="G235" s="4"/>
      <c r="H235" s="86"/>
      <c r="I235" s="4"/>
      <c r="J235" s="86"/>
      <c r="K235" s="86"/>
      <c r="L235" s="4"/>
      <c r="M235" s="4"/>
      <c r="N235" s="4"/>
    </row>
    <row r="236" spans="2:14" ht="12.75">
      <c r="B236" s="1"/>
      <c r="C236" s="4"/>
      <c r="D236" s="4"/>
      <c r="E236" s="4"/>
      <c r="F236" s="4"/>
      <c r="G236" s="4"/>
      <c r="H236" s="86"/>
      <c r="I236" s="4"/>
      <c r="J236" s="86"/>
      <c r="K236" s="86"/>
      <c r="L236" s="4"/>
      <c r="M236" s="4"/>
      <c r="N236" s="4"/>
    </row>
    <row r="237" spans="2:14" ht="12.75">
      <c r="B237" s="1"/>
      <c r="C237" s="4"/>
      <c r="D237" s="4"/>
      <c r="E237" s="4"/>
      <c r="F237" s="4"/>
      <c r="G237" s="4"/>
      <c r="H237" s="86"/>
      <c r="I237" s="4"/>
      <c r="J237" s="86"/>
      <c r="K237" s="86"/>
      <c r="L237" s="4"/>
      <c r="M237" s="4"/>
      <c r="N237" s="4"/>
    </row>
    <row r="238" spans="2:14" ht="12.75">
      <c r="B238" s="1"/>
      <c r="C238" s="4"/>
      <c r="D238" s="4"/>
      <c r="E238" s="4"/>
      <c r="F238" s="4"/>
      <c r="G238" s="4"/>
      <c r="H238" s="86"/>
      <c r="I238" s="4"/>
      <c r="J238" s="86"/>
      <c r="K238" s="86"/>
      <c r="L238" s="4"/>
      <c r="M238" s="4"/>
      <c r="N238" s="4"/>
    </row>
    <row r="239" spans="2:14" ht="12.75">
      <c r="B239" s="1"/>
      <c r="C239" s="4"/>
      <c r="D239" s="4"/>
      <c r="E239" s="4"/>
      <c r="F239" s="4"/>
      <c r="G239" s="4"/>
      <c r="H239" s="86"/>
      <c r="I239" s="4"/>
      <c r="J239" s="86"/>
      <c r="K239" s="86"/>
      <c r="L239" s="4"/>
      <c r="M239" s="4"/>
      <c r="N239" s="4"/>
    </row>
    <row r="240" spans="2:14" ht="12.75">
      <c r="B240" s="1"/>
      <c r="C240" s="4"/>
      <c r="D240" s="4"/>
      <c r="E240" s="4"/>
      <c r="F240" s="4"/>
      <c r="G240" s="4"/>
      <c r="H240" s="86"/>
      <c r="I240" s="4"/>
      <c r="J240" s="86"/>
      <c r="K240" s="86"/>
      <c r="L240" s="4"/>
      <c r="M240" s="4"/>
      <c r="N240" s="4"/>
    </row>
    <row r="241" spans="2:14" ht="12.75">
      <c r="B241" s="1"/>
      <c r="C241" s="4"/>
      <c r="D241" s="4"/>
      <c r="E241" s="4"/>
      <c r="F241" s="4"/>
      <c r="G241" s="4"/>
      <c r="H241" s="86"/>
      <c r="I241" s="4"/>
      <c r="J241" s="86"/>
      <c r="K241" s="86"/>
      <c r="L241" s="4"/>
      <c r="M241" s="4"/>
      <c r="N241" s="4"/>
    </row>
    <row r="242" spans="2:14" ht="12.75">
      <c r="B242" s="1"/>
      <c r="C242" s="4"/>
      <c r="D242" s="4"/>
      <c r="E242" s="4"/>
      <c r="F242" s="4"/>
      <c r="G242" s="4"/>
      <c r="H242" s="86"/>
      <c r="I242" s="4"/>
      <c r="J242" s="86"/>
      <c r="K242" s="86"/>
      <c r="L242" s="4"/>
      <c r="M242" s="4"/>
      <c r="N242" s="4"/>
    </row>
    <row r="243" spans="2:14" ht="12.75">
      <c r="B243" s="1"/>
      <c r="C243" s="4"/>
      <c r="D243" s="4"/>
      <c r="E243" s="4"/>
      <c r="F243" s="4"/>
      <c r="G243" s="4"/>
      <c r="H243" s="86"/>
      <c r="I243" s="4"/>
      <c r="J243" s="86"/>
      <c r="K243" s="86"/>
      <c r="L243" s="4"/>
      <c r="M243" s="4"/>
      <c r="N243" s="4"/>
    </row>
    <row r="244" spans="2:14" ht="12.75">
      <c r="B244" s="1"/>
      <c r="C244" s="4"/>
      <c r="D244" s="4"/>
      <c r="E244" s="4"/>
      <c r="F244" s="4"/>
      <c r="G244" s="4"/>
      <c r="H244" s="86"/>
      <c r="I244" s="4"/>
      <c r="J244" s="86"/>
      <c r="K244" s="86"/>
      <c r="L244" s="4"/>
      <c r="M244" s="4"/>
      <c r="N244" s="4"/>
    </row>
    <row r="245" spans="2:14" ht="12.75">
      <c r="B245" s="1"/>
      <c r="C245" s="4"/>
      <c r="D245" s="4"/>
      <c r="E245" s="4"/>
      <c r="F245" s="4"/>
      <c r="G245" s="4"/>
      <c r="H245" s="86"/>
      <c r="I245" s="4"/>
      <c r="J245" s="86"/>
      <c r="K245" s="86"/>
      <c r="L245" s="4"/>
      <c r="M245" s="4"/>
      <c r="N245" s="4"/>
    </row>
    <row r="246" spans="2:14" ht="12.75">
      <c r="B246" s="1"/>
      <c r="C246" s="4"/>
      <c r="D246" s="4"/>
      <c r="E246" s="4"/>
      <c r="F246" s="4"/>
      <c r="G246" s="4"/>
      <c r="H246" s="86"/>
      <c r="I246" s="4"/>
      <c r="J246" s="86"/>
      <c r="K246" s="86"/>
      <c r="L246" s="4"/>
      <c r="M246" s="4"/>
      <c r="N246" s="4"/>
    </row>
    <row r="247" spans="2:14" ht="12.75">
      <c r="B247" s="1"/>
      <c r="C247" s="4"/>
      <c r="D247" s="4"/>
      <c r="E247" s="4"/>
      <c r="F247" s="4"/>
      <c r="G247" s="4"/>
      <c r="H247" s="86"/>
      <c r="I247" s="4"/>
      <c r="J247" s="86"/>
      <c r="K247" s="86"/>
      <c r="L247" s="4"/>
      <c r="M247" s="4"/>
      <c r="N247" s="4"/>
    </row>
    <row r="248" spans="2:14" ht="12.75">
      <c r="B248" s="1"/>
      <c r="C248" s="4"/>
      <c r="D248" s="4"/>
      <c r="E248" s="4"/>
      <c r="F248" s="4"/>
      <c r="G248" s="4"/>
      <c r="H248" s="86"/>
      <c r="I248" s="4"/>
      <c r="J248" s="86"/>
      <c r="K248" s="86"/>
      <c r="L248" s="4"/>
      <c r="M248" s="4"/>
      <c r="N248" s="4"/>
    </row>
    <row r="249" spans="2:14" ht="12.75">
      <c r="B249" s="1"/>
      <c r="C249" s="4"/>
      <c r="D249" s="4"/>
      <c r="E249" s="4"/>
      <c r="F249" s="4"/>
      <c r="G249" s="4"/>
      <c r="H249" s="86"/>
      <c r="I249" s="4"/>
      <c r="J249" s="86"/>
      <c r="K249" s="86"/>
      <c r="L249" s="4"/>
      <c r="M249" s="4"/>
      <c r="N249" s="4"/>
    </row>
    <row r="250" spans="2:14" ht="12.75">
      <c r="B250" s="1"/>
      <c r="C250" s="4"/>
      <c r="D250" s="4"/>
      <c r="E250" s="4"/>
      <c r="F250" s="4"/>
      <c r="G250" s="4"/>
      <c r="H250" s="86"/>
      <c r="I250" s="4"/>
      <c r="J250" s="86"/>
      <c r="K250" s="86"/>
      <c r="L250" s="4"/>
      <c r="M250" s="4"/>
      <c r="N250" s="4"/>
    </row>
  </sheetData>
  <sheetProtection/>
  <mergeCells count="94">
    <mergeCell ref="A1:L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IP1:IV1"/>
    <mergeCell ref="A2:L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GL2:GS2"/>
    <mergeCell ref="GT2:HA2"/>
    <mergeCell ref="HB2:HI2"/>
    <mergeCell ref="HJ2:HQ2"/>
    <mergeCell ref="HR2:HY2"/>
    <mergeCell ref="HZ2:IG2"/>
    <mergeCell ref="IH2:IO2"/>
    <mergeCell ref="IP2:IV2"/>
    <mergeCell ref="A3:L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FN3:FU3"/>
    <mergeCell ref="FV3:GC3"/>
    <mergeCell ref="GD3:GK3"/>
    <mergeCell ref="GL3:GS3"/>
    <mergeCell ref="DB3:DI3"/>
    <mergeCell ref="DJ3:DQ3"/>
    <mergeCell ref="DR3:DY3"/>
    <mergeCell ref="DZ3:EG3"/>
    <mergeCell ref="EH3:EO3"/>
    <mergeCell ref="EP3:EW3"/>
    <mergeCell ref="IP3:IV3"/>
    <mergeCell ref="A7:L7"/>
    <mergeCell ref="GT3:HA3"/>
    <mergeCell ref="HB3:HI3"/>
    <mergeCell ref="HJ3:HQ3"/>
    <mergeCell ref="HR3:HY3"/>
    <mergeCell ref="HZ3:IG3"/>
    <mergeCell ref="IH3:IO3"/>
    <mergeCell ref="EX3:FE3"/>
    <mergeCell ref="FF3:FM3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5"/>
  <sheetViews>
    <sheetView view="pageBreakPreview" zoomScaleSheetLayoutView="100" workbookViewId="0" topLeftCell="A105">
      <selection activeCell="A2" sqref="A2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hidden="1" customWidth="1"/>
    <col min="4" max="4" width="8.00390625" style="3" customWidth="1"/>
    <col min="5" max="5" width="11.140625" style="3" customWidth="1"/>
    <col min="6" max="6" width="8.140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00390625" style="87" hidden="1" customWidth="1"/>
    <col min="11" max="11" width="8.140625" style="11" customWidth="1"/>
    <col min="12" max="13" width="9.140625" style="1" customWidth="1"/>
    <col min="14" max="16384" width="9.140625" style="4" customWidth="1"/>
  </cols>
  <sheetData>
    <row r="1" spans="1:11" ht="12.75">
      <c r="A1" s="1" t="s">
        <v>235</v>
      </c>
      <c r="D1" s="176"/>
      <c r="E1" s="176"/>
      <c r="F1" s="176" t="s">
        <v>297</v>
      </c>
      <c r="G1" s="176" t="s">
        <v>95</v>
      </c>
      <c r="H1" s="177"/>
      <c r="I1" s="176"/>
      <c r="J1" s="177"/>
      <c r="K1" s="176"/>
    </row>
    <row r="2" spans="4:11" ht="12.75">
      <c r="D2" s="176"/>
      <c r="E2" s="176" t="s">
        <v>95</v>
      </c>
      <c r="F2" s="176"/>
      <c r="G2" s="176" t="s">
        <v>118</v>
      </c>
      <c r="H2" s="177"/>
      <c r="I2" s="176"/>
      <c r="J2" s="177"/>
      <c r="K2" s="176"/>
    </row>
    <row r="3" spans="4:11" ht="12.75">
      <c r="D3" s="176" t="s">
        <v>311</v>
      </c>
      <c r="E3" s="176"/>
      <c r="F3" s="176"/>
      <c r="G3" s="178"/>
      <c r="H3" s="177"/>
      <c r="I3" s="178"/>
      <c r="J3" s="177"/>
      <c r="K3" s="178"/>
    </row>
    <row r="4" spans="1:13" s="91" customFormat="1" ht="16.5" customHeight="1">
      <c r="A4" s="146"/>
      <c r="B4" s="108"/>
      <c r="C4" s="88"/>
      <c r="D4" s="89"/>
      <c r="E4" s="89"/>
      <c r="F4" s="89" t="s">
        <v>295</v>
      </c>
      <c r="G4" s="89" t="s">
        <v>95</v>
      </c>
      <c r="H4" s="90"/>
      <c r="I4" s="89"/>
      <c r="J4" s="90"/>
      <c r="K4" s="89"/>
      <c r="L4" s="88"/>
      <c r="M4" s="88"/>
    </row>
    <row r="5" spans="1:13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89"/>
      <c r="L5" s="88"/>
      <c r="M5" s="88"/>
    </row>
    <row r="6" spans="1:13" s="91" customFormat="1" ht="15" customHeight="1">
      <c r="A6" s="146"/>
      <c r="B6" s="2"/>
      <c r="C6" s="88"/>
      <c r="D6" s="89" t="s">
        <v>296</v>
      </c>
      <c r="E6" s="89"/>
      <c r="F6" s="89"/>
      <c r="G6" s="93"/>
      <c r="H6" s="90"/>
      <c r="I6" s="93"/>
      <c r="J6" s="90"/>
      <c r="K6" s="93"/>
      <c r="L6" s="88"/>
      <c r="M6" s="88"/>
    </row>
    <row r="7" spans="1:11" ht="46.5" customHeight="1">
      <c r="A7" s="182" t="s">
        <v>277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3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/>
      <c r="K8" s="7" t="s">
        <v>45</v>
      </c>
      <c r="L8" s="8"/>
      <c r="M8" s="8"/>
    </row>
    <row r="9" spans="1:13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G11+G14+G23+G35+G44+G32</f>
        <v>#REF!</v>
      </c>
      <c r="H9" s="75"/>
      <c r="I9" s="20" t="e">
        <f>I11+I14+I23+I35+I44+I32</f>
        <v>#REF!</v>
      </c>
      <c r="J9" s="75"/>
      <c r="K9" s="20">
        <f>SUM(K11,K14,K23,K35,K44)</f>
        <v>21387.6</v>
      </c>
      <c r="L9" s="8"/>
      <c r="M9" s="8"/>
    </row>
    <row r="10" spans="1:13" s="9" customFormat="1" ht="15.75" hidden="1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20">
        <f>'Ведомственная (1)'!K14</f>
        <v>3858.8</v>
      </c>
      <c r="L10" s="8"/>
      <c r="M10" s="8"/>
    </row>
    <row r="11" spans="1:13" s="30" customFormat="1" ht="24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162">
        <f>'Ведомственная (1)'!K16</f>
        <v>1195.6</v>
      </c>
      <c r="L11" s="29"/>
      <c r="M11" s="29"/>
    </row>
    <row r="12" spans="1:13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25" t="str">
        <f>'Ведомственная (1)'!E17</f>
        <v>0020000011</v>
      </c>
      <c r="F12" s="31"/>
      <c r="G12" s="32">
        <f>G13</f>
        <v>914.6</v>
      </c>
      <c r="H12" s="77"/>
      <c r="I12" s="32">
        <f>I13</f>
        <v>982.7</v>
      </c>
      <c r="J12" s="77"/>
      <c r="K12" s="20">
        <f>'Ведомственная (1)'!K17</f>
        <v>1195.6</v>
      </c>
      <c r="L12" s="33"/>
      <c r="M12" s="33"/>
    </row>
    <row r="13" spans="1:13" s="39" customFormat="1" ht="36">
      <c r="A13" s="10" t="s">
        <v>121</v>
      </c>
      <c r="B13" s="10" t="s">
        <v>244</v>
      </c>
      <c r="C13" s="35">
        <v>970</v>
      </c>
      <c r="D13" s="35" t="s">
        <v>6</v>
      </c>
      <c r="E13" s="25" t="str">
        <f>'Ведомственная (1)'!E18</f>
        <v>0020000011</v>
      </c>
      <c r="F13" s="35">
        <v>100</v>
      </c>
      <c r="G13" s="36">
        <v>914.6</v>
      </c>
      <c r="H13" s="78">
        <v>-74</v>
      </c>
      <c r="I13" s="36">
        <v>982.7</v>
      </c>
      <c r="J13" s="78">
        <v>-29.2</v>
      </c>
      <c r="K13" s="20">
        <f>'Ведомственная (1)'!K18</f>
        <v>1195.6</v>
      </c>
      <c r="L13" s="37"/>
      <c r="M13" s="38"/>
    </row>
    <row r="14" spans="1:13" s="41" customFormat="1" ht="36">
      <c r="A14" s="17" t="s">
        <v>9</v>
      </c>
      <c r="B14" s="17" t="s">
        <v>190</v>
      </c>
      <c r="C14" s="27">
        <v>970</v>
      </c>
      <c r="D14" s="27" t="s">
        <v>10</v>
      </c>
      <c r="E14" s="129"/>
      <c r="F14" s="27"/>
      <c r="G14" s="28">
        <f>G15+G18</f>
        <v>2870.6000000000004</v>
      </c>
      <c r="H14" s="76"/>
      <c r="I14" s="28">
        <f>I15+I18</f>
        <v>3084.4</v>
      </c>
      <c r="J14" s="76"/>
      <c r="K14" s="162">
        <f>'Ведомственная (1)'!K19</f>
        <v>2663.2000000000003</v>
      </c>
      <c r="L14" s="40"/>
      <c r="M14" s="40"/>
    </row>
    <row r="15" spans="1:13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tr">
        <f>'Ведомственная (1)'!E20</f>
        <v>0020000021</v>
      </c>
      <c r="F15" s="31"/>
      <c r="G15" s="32">
        <f>G16</f>
        <v>2780.3</v>
      </c>
      <c r="H15" s="77"/>
      <c r="I15" s="32">
        <f>I16</f>
        <v>2987.4</v>
      </c>
      <c r="J15" s="77"/>
      <c r="K15" s="20">
        <f>'Ведомственная (1)'!K20</f>
        <v>2438.3</v>
      </c>
      <c r="L15" s="33"/>
      <c r="M15" s="107"/>
    </row>
    <row r="16" spans="1:13" s="44" customFormat="1" ht="36">
      <c r="A16" s="18" t="s">
        <v>122</v>
      </c>
      <c r="B16" s="10" t="s">
        <v>244</v>
      </c>
      <c r="C16" s="42">
        <v>970</v>
      </c>
      <c r="D16" s="42" t="s">
        <v>10</v>
      </c>
      <c r="E16" s="25" t="str">
        <f>'Ведомственная (1)'!E21</f>
        <v>0020000021</v>
      </c>
      <c r="F16" s="42">
        <v>100</v>
      </c>
      <c r="G16" s="36">
        <v>2780.3</v>
      </c>
      <c r="H16" s="79"/>
      <c r="I16" s="36">
        <v>2987.4</v>
      </c>
      <c r="J16" s="79">
        <v>25.3</v>
      </c>
      <c r="K16" s="20">
        <f>'Ведомственная (1)'!K21</f>
        <v>2428.3</v>
      </c>
      <c r="L16" s="33"/>
      <c r="M16" s="33"/>
    </row>
    <row r="17" spans="1:13" s="44" customFormat="1" ht="12.75">
      <c r="A17" s="18" t="s">
        <v>309</v>
      </c>
      <c r="B17" s="10" t="s">
        <v>217</v>
      </c>
      <c r="C17" s="42"/>
      <c r="D17" s="42">
        <v>103</v>
      </c>
      <c r="E17" s="25" t="str">
        <f>'Ведомственная (1)'!E22</f>
        <v>0020000021</v>
      </c>
      <c r="F17" s="42">
        <v>800</v>
      </c>
      <c r="G17" s="36"/>
      <c r="H17" s="79"/>
      <c r="I17" s="36"/>
      <c r="J17" s="79"/>
      <c r="K17" s="20">
        <v>10</v>
      </c>
      <c r="L17" s="33"/>
      <c r="M17" s="33"/>
    </row>
    <row r="18" spans="1:13" s="34" customFormat="1" ht="24">
      <c r="A18" s="15" t="s">
        <v>47</v>
      </c>
      <c r="B18" s="15" t="s">
        <v>141</v>
      </c>
      <c r="C18" s="31">
        <v>970</v>
      </c>
      <c r="D18" s="31" t="s">
        <v>10</v>
      </c>
      <c r="E18" s="25" t="str">
        <f>'Ведомственная (1)'!E23</f>
        <v>0020000022</v>
      </c>
      <c r="F18" s="31"/>
      <c r="G18" s="32">
        <f>G19</f>
        <v>90.3</v>
      </c>
      <c r="H18" s="77"/>
      <c r="I18" s="32">
        <f>I19</f>
        <v>97</v>
      </c>
      <c r="J18" s="77"/>
      <c r="K18" s="20">
        <f>'Ведомственная (1)'!K23</f>
        <v>152.9</v>
      </c>
      <c r="L18" s="33"/>
      <c r="M18" s="33"/>
    </row>
    <row r="19" spans="1:13" s="47" customFormat="1" ht="36">
      <c r="A19" s="13" t="s">
        <v>123</v>
      </c>
      <c r="B19" s="10" t="s">
        <v>244</v>
      </c>
      <c r="C19" s="45">
        <v>970</v>
      </c>
      <c r="D19" s="45" t="s">
        <v>10</v>
      </c>
      <c r="E19" s="25" t="str">
        <f>'Ведомственная (1)'!E24</f>
        <v>0020000022</v>
      </c>
      <c r="F19" s="45">
        <v>100</v>
      </c>
      <c r="G19" s="36">
        <v>90.3</v>
      </c>
      <c r="H19" s="80"/>
      <c r="I19" s="36">
        <v>97</v>
      </c>
      <c r="J19" s="80"/>
      <c r="K19" s="20">
        <f>'Ведомственная (1)'!K24</f>
        <v>152.9</v>
      </c>
      <c r="L19" s="46"/>
      <c r="M19" s="46"/>
    </row>
    <row r="20" spans="1:13" s="47" customFormat="1" ht="24">
      <c r="A20" s="12" t="s">
        <v>265</v>
      </c>
      <c r="B20" s="15" t="s">
        <v>144</v>
      </c>
      <c r="C20" s="45"/>
      <c r="D20" s="25" t="s">
        <v>10</v>
      </c>
      <c r="E20" s="25" t="str">
        <f>'Ведомственная (1)'!E25</f>
        <v>0920000441</v>
      </c>
      <c r="F20" s="121"/>
      <c r="G20" s="32">
        <f>G21</f>
        <v>60</v>
      </c>
      <c r="H20" s="77"/>
      <c r="I20" s="32">
        <f>I21</f>
        <v>60</v>
      </c>
      <c r="J20" s="77"/>
      <c r="K20" s="20">
        <f>'Ведомственная (1)'!K25</f>
        <v>72</v>
      </c>
      <c r="L20" s="46"/>
      <c r="M20" s="46"/>
    </row>
    <row r="21" spans="1:13" s="47" customFormat="1" ht="12.75">
      <c r="A21" s="13" t="s">
        <v>266</v>
      </c>
      <c r="B21" s="10" t="s">
        <v>217</v>
      </c>
      <c r="C21" s="45"/>
      <c r="D21" s="43" t="s">
        <v>10</v>
      </c>
      <c r="E21" s="25" t="str">
        <f>'Ведомственная (1)'!E26</f>
        <v>0920000441</v>
      </c>
      <c r="F21" s="118">
        <v>800</v>
      </c>
      <c r="G21" s="36">
        <v>60</v>
      </c>
      <c r="H21" s="80"/>
      <c r="I21" s="36">
        <v>60</v>
      </c>
      <c r="J21" s="80"/>
      <c r="K21" s="20">
        <f>'Ведомственная (1)'!K26</f>
        <v>72</v>
      </c>
      <c r="L21" s="46"/>
      <c r="M21" s="46"/>
    </row>
    <row r="22" spans="1:13" s="47" customFormat="1" ht="15.75" hidden="1">
      <c r="A22" s="13"/>
      <c r="B22" s="19" t="s">
        <v>42</v>
      </c>
      <c r="C22" s="60">
        <v>923</v>
      </c>
      <c r="D22" s="45"/>
      <c r="E22" s="25">
        <f>'Ведомственная (1)'!E27</f>
        <v>0</v>
      </c>
      <c r="F22" s="45"/>
      <c r="G22" s="36"/>
      <c r="H22" s="80"/>
      <c r="I22" s="36"/>
      <c r="J22" s="80"/>
      <c r="K22" s="20">
        <f>'Ведомственная (1)'!K27</f>
        <v>85320.3</v>
      </c>
      <c r="L22" s="46"/>
      <c r="M22" s="46"/>
    </row>
    <row r="23" spans="1:14" s="41" customFormat="1" ht="37.5" customHeight="1">
      <c r="A23" s="48" t="s">
        <v>52</v>
      </c>
      <c r="B23" s="17" t="s">
        <v>155</v>
      </c>
      <c r="C23" s="27">
        <v>923</v>
      </c>
      <c r="D23" s="27" t="s">
        <v>13</v>
      </c>
      <c r="E23" s="27"/>
      <c r="F23" s="27"/>
      <c r="G23" s="28" t="e">
        <f>G24+G26+G30+#REF!</f>
        <v>#REF!</v>
      </c>
      <c r="H23" s="76"/>
      <c r="I23" s="28" t="e">
        <f>I24+I26+I30+#REF!</f>
        <v>#REF!</v>
      </c>
      <c r="J23" s="76"/>
      <c r="K23" s="162">
        <f>'Ведомственная (1)'!K29</f>
        <v>17023.8</v>
      </c>
      <c r="L23" s="40"/>
      <c r="M23" s="40"/>
      <c r="N23" s="47"/>
    </row>
    <row r="24" spans="1:13" s="34" customFormat="1" ht="12.75">
      <c r="A24" s="49" t="s">
        <v>53</v>
      </c>
      <c r="B24" s="15" t="s">
        <v>112</v>
      </c>
      <c r="C24" s="31" t="s">
        <v>4</v>
      </c>
      <c r="D24" s="31" t="s">
        <v>13</v>
      </c>
      <c r="E24" s="25"/>
      <c r="F24" s="31"/>
      <c r="G24" s="32">
        <f>G25</f>
        <v>914.6</v>
      </c>
      <c r="H24" s="77"/>
      <c r="I24" s="32">
        <f>I25</f>
        <v>982.7</v>
      </c>
      <c r="J24" s="77"/>
      <c r="K24" s="20">
        <f>'Ведомственная (1)'!K30</f>
        <v>1195.6</v>
      </c>
      <c r="L24" s="33"/>
      <c r="M24" s="33"/>
    </row>
    <row r="25" spans="1:13" s="44" customFormat="1" ht="36">
      <c r="A25" s="18" t="s">
        <v>124</v>
      </c>
      <c r="B25" s="10" t="s">
        <v>244</v>
      </c>
      <c r="C25" s="42" t="s">
        <v>4</v>
      </c>
      <c r="D25" s="42" t="s">
        <v>13</v>
      </c>
      <c r="E25" s="25" t="s">
        <v>285</v>
      </c>
      <c r="F25" s="42">
        <v>100</v>
      </c>
      <c r="G25" s="36">
        <v>914.6</v>
      </c>
      <c r="H25" s="79"/>
      <c r="I25" s="36">
        <v>982.7</v>
      </c>
      <c r="J25" s="78">
        <v>-29.2</v>
      </c>
      <c r="K25" s="20">
        <f>'Ведомственная (1)'!K31</f>
        <v>1195.6</v>
      </c>
      <c r="L25" s="33"/>
      <c r="M25" s="33"/>
    </row>
    <row r="26" spans="1:13" s="34" customFormat="1" ht="24">
      <c r="A26" s="15" t="s">
        <v>54</v>
      </c>
      <c r="B26" s="15" t="s">
        <v>222</v>
      </c>
      <c r="C26" s="31" t="s">
        <v>4</v>
      </c>
      <c r="D26" s="31" t="s">
        <v>13</v>
      </c>
      <c r="E26" s="43" t="s">
        <v>285</v>
      </c>
      <c r="F26" s="31"/>
      <c r="G26" s="32">
        <f>G27</f>
        <v>6761.3</v>
      </c>
      <c r="H26" s="77"/>
      <c r="I26" s="32">
        <f>I27</f>
        <v>7078.3</v>
      </c>
      <c r="J26" s="77"/>
      <c r="K26" s="20">
        <f>'Ведомственная (1)'!K32</f>
        <v>13209.8</v>
      </c>
      <c r="L26" s="33"/>
      <c r="M26" s="33"/>
    </row>
    <row r="27" spans="1:13" s="34" customFormat="1" ht="36">
      <c r="A27" s="18" t="s">
        <v>125</v>
      </c>
      <c r="B27" s="10" t="s">
        <v>244</v>
      </c>
      <c r="C27" s="42" t="s">
        <v>4</v>
      </c>
      <c r="D27" s="42" t="s">
        <v>13</v>
      </c>
      <c r="E27" s="25" t="s">
        <v>286</v>
      </c>
      <c r="F27" s="42">
        <v>100</v>
      </c>
      <c r="G27" s="36">
        <v>6761.3</v>
      </c>
      <c r="H27" s="79"/>
      <c r="I27" s="36">
        <v>7078.3</v>
      </c>
      <c r="J27" s="79">
        <v>17.7</v>
      </c>
      <c r="K27" s="20">
        <f>'Ведомственная (1)'!K33</f>
        <v>9142.8</v>
      </c>
      <c r="L27" s="33"/>
      <c r="M27" s="33"/>
    </row>
    <row r="28" spans="1:13" s="34" customFormat="1" ht="12.75">
      <c r="A28" s="18" t="s">
        <v>269</v>
      </c>
      <c r="B28" s="18" t="s">
        <v>232</v>
      </c>
      <c r="C28" s="42" t="s">
        <v>4</v>
      </c>
      <c r="D28" s="42" t="s">
        <v>13</v>
      </c>
      <c r="E28" s="43" t="s">
        <v>286</v>
      </c>
      <c r="F28" s="125">
        <v>200</v>
      </c>
      <c r="G28" s="36">
        <v>2897.9</v>
      </c>
      <c r="H28" s="79">
        <v>307.7</v>
      </c>
      <c r="I28" s="36">
        <v>1854.6</v>
      </c>
      <c r="J28" s="79">
        <v>15.4</v>
      </c>
      <c r="K28" s="20">
        <f>'Ведомственная (1)'!K34</f>
        <v>3747</v>
      </c>
      <c r="L28" s="33"/>
      <c r="M28" s="33"/>
    </row>
    <row r="29" spans="1:13" s="34" customFormat="1" ht="12.75">
      <c r="A29" s="18" t="s">
        <v>310</v>
      </c>
      <c r="B29" s="10" t="s">
        <v>217</v>
      </c>
      <c r="C29" s="42"/>
      <c r="D29" s="42" t="s">
        <v>13</v>
      </c>
      <c r="E29" s="43" t="s">
        <v>286</v>
      </c>
      <c r="F29" s="125">
        <v>800</v>
      </c>
      <c r="G29" s="36"/>
      <c r="H29" s="79"/>
      <c r="I29" s="36"/>
      <c r="J29" s="79"/>
      <c r="K29" s="20">
        <f>'Ведомственная (1)'!K35</f>
        <v>320</v>
      </c>
      <c r="L29" s="33"/>
      <c r="M29" s="33"/>
    </row>
    <row r="30" spans="1:13" s="44" customFormat="1" ht="36">
      <c r="A30" s="15" t="s">
        <v>126</v>
      </c>
      <c r="B30" s="16" t="s">
        <v>258</v>
      </c>
      <c r="C30" s="25">
        <v>923</v>
      </c>
      <c r="D30" s="25" t="s">
        <v>13</v>
      </c>
      <c r="E30" s="25" t="s">
        <v>291</v>
      </c>
      <c r="F30" s="25"/>
      <c r="G30" s="32">
        <f>G31</f>
        <v>63.6</v>
      </c>
      <c r="H30" s="77"/>
      <c r="I30" s="32">
        <f>I31</f>
        <v>67</v>
      </c>
      <c r="J30" s="77"/>
      <c r="K30" s="20">
        <f>'Ведомственная (1)'!K36</f>
        <v>6</v>
      </c>
      <c r="L30" s="33"/>
      <c r="M30" s="33"/>
    </row>
    <row r="31" spans="1:13" s="47" customFormat="1" ht="12.75">
      <c r="A31" s="13" t="s">
        <v>127</v>
      </c>
      <c r="B31" s="18" t="s">
        <v>232</v>
      </c>
      <c r="C31" s="52">
        <v>923</v>
      </c>
      <c r="D31" s="52" t="s">
        <v>13</v>
      </c>
      <c r="E31" s="43" t="s">
        <v>291</v>
      </c>
      <c r="F31" s="53" t="s">
        <v>221</v>
      </c>
      <c r="G31" s="36">
        <v>63.6</v>
      </c>
      <c r="H31" s="80"/>
      <c r="I31" s="36">
        <v>67</v>
      </c>
      <c r="J31" s="80"/>
      <c r="K31" s="20">
        <f>'Ведомственная (1)'!K37</f>
        <v>6</v>
      </c>
      <c r="L31" s="46"/>
      <c r="M31" s="46"/>
    </row>
    <row r="32" spans="1:13" s="41" customFormat="1" ht="36">
      <c r="A32" s="117" t="s">
        <v>267</v>
      </c>
      <c r="B32" s="117" t="s">
        <v>262</v>
      </c>
      <c r="C32" s="172"/>
      <c r="D32" s="125" t="s">
        <v>13</v>
      </c>
      <c r="E32" s="126" t="s">
        <v>292</v>
      </c>
      <c r="F32" s="123"/>
      <c r="G32" s="165">
        <f>G33</f>
        <v>1840.8</v>
      </c>
      <c r="H32" s="166"/>
      <c r="I32" s="165">
        <f>I33</f>
        <v>1920.2</v>
      </c>
      <c r="J32" s="166"/>
      <c r="K32" s="165">
        <f>K33+K34</f>
        <v>2612.3999999999996</v>
      </c>
      <c r="L32" s="40"/>
      <c r="M32" s="40"/>
    </row>
    <row r="33" spans="1:13" s="41" customFormat="1" ht="36">
      <c r="A33" s="167" t="s">
        <v>268</v>
      </c>
      <c r="B33" s="115" t="s">
        <v>244</v>
      </c>
      <c r="C33" s="172"/>
      <c r="D33" s="125" t="s">
        <v>13</v>
      </c>
      <c r="E33" s="168" t="s">
        <v>292</v>
      </c>
      <c r="F33" s="122">
        <v>100</v>
      </c>
      <c r="G33" s="169">
        <v>1840.8</v>
      </c>
      <c r="H33" s="170"/>
      <c r="I33" s="169">
        <v>1920.2</v>
      </c>
      <c r="J33" s="170"/>
      <c r="K33" s="173">
        <f>'Ведомственная (1)'!K39</f>
        <v>2447.7</v>
      </c>
      <c r="L33" s="40"/>
      <c r="M33" s="40"/>
    </row>
    <row r="34" spans="1:13" s="47" customFormat="1" ht="12.75">
      <c r="A34" s="167" t="s">
        <v>270</v>
      </c>
      <c r="B34" s="171" t="s">
        <v>232</v>
      </c>
      <c r="C34" s="174"/>
      <c r="D34" s="125" t="s">
        <v>13</v>
      </c>
      <c r="E34" s="168" t="s">
        <v>292</v>
      </c>
      <c r="F34" s="122">
        <v>200</v>
      </c>
      <c r="G34" s="169"/>
      <c r="H34" s="170"/>
      <c r="I34" s="169"/>
      <c r="J34" s="170"/>
      <c r="K34" s="173">
        <f>'Ведомственная (1)'!K40</f>
        <v>164.7</v>
      </c>
      <c r="L34" s="46"/>
      <c r="M34" s="46"/>
    </row>
    <row r="35" spans="1:13" s="58" customFormat="1" ht="12.75">
      <c r="A35" s="17" t="s">
        <v>128</v>
      </c>
      <c r="B35" s="17" t="s">
        <v>49</v>
      </c>
      <c r="C35" s="57" t="s">
        <v>4</v>
      </c>
      <c r="D35" s="57" t="s">
        <v>96</v>
      </c>
      <c r="E35" s="57"/>
      <c r="F35" s="57"/>
      <c r="G35" s="28">
        <f>G36</f>
        <v>5</v>
      </c>
      <c r="H35" s="76"/>
      <c r="I35" s="28">
        <f>I36</f>
        <v>5</v>
      </c>
      <c r="J35" s="76"/>
      <c r="K35" s="162">
        <f>'Ведомственная (1)'!K41</f>
        <v>5</v>
      </c>
      <c r="L35" s="50"/>
      <c r="M35" s="50"/>
    </row>
    <row r="36" spans="1:13" s="44" customFormat="1" ht="12.75">
      <c r="A36" s="15" t="s">
        <v>129</v>
      </c>
      <c r="B36" s="15" t="s">
        <v>113</v>
      </c>
      <c r="C36" s="31" t="s">
        <v>4</v>
      </c>
      <c r="D36" s="25" t="s">
        <v>96</v>
      </c>
      <c r="E36" s="25" t="s">
        <v>287</v>
      </c>
      <c r="F36" s="31"/>
      <c r="G36" s="32">
        <f>G37</f>
        <v>5</v>
      </c>
      <c r="H36" s="77"/>
      <c r="I36" s="32">
        <f>I37</f>
        <v>5</v>
      </c>
      <c r="J36" s="77"/>
      <c r="K36" s="20">
        <f>'Ведомственная (1)'!K42</f>
        <v>5</v>
      </c>
      <c r="L36" s="33"/>
      <c r="M36" s="33"/>
    </row>
    <row r="37" spans="1:13" s="47" customFormat="1" ht="12.75">
      <c r="A37" s="13" t="s">
        <v>169</v>
      </c>
      <c r="B37" s="13" t="s">
        <v>217</v>
      </c>
      <c r="C37" s="45" t="s">
        <v>4</v>
      </c>
      <c r="D37" s="25" t="s">
        <v>96</v>
      </c>
      <c r="E37" s="43" t="s">
        <v>287</v>
      </c>
      <c r="F37" s="45">
        <v>800</v>
      </c>
      <c r="G37" s="36">
        <v>5</v>
      </c>
      <c r="H37" s="80"/>
      <c r="I37" s="36">
        <v>5</v>
      </c>
      <c r="J37" s="80"/>
      <c r="K37" s="20">
        <f>'Ведомственная (1)'!K43</f>
        <v>5</v>
      </c>
      <c r="L37" s="46"/>
      <c r="M37" s="46"/>
    </row>
    <row r="38" spans="1:13" s="47" customFormat="1" ht="15.75">
      <c r="A38" s="10"/>
      <c r="B38" s="133" t="s">
        <v>226</v>
      </c>
      <c r="C38" s="35">
        <v>929</v>
      </c>
      <c r="D38" s="109"/>
      <c r="E38" s="35"/>
      <c r="F38" s="35"/>
      <c r="G38" s="128"/>
      <c r="H38" s="78"/>
      <c r="I38" s="128"/>
      <c r="J38" s="78"/>
      <c r="K38" s="20">
        <f>'Ведомственная (1)'!K44</f>
        <v>10</v>
      </c>
      <c r="L38" s="46"/>
      <c r="M38" s="46"/>
    </row>
    <row r="39" spans="1:13" s="141" customFormat="1" ht="12.75">
      <c r="A39" s="134" t="s">
        <v>91</v>
      </c>
      <c r="B39" s="130" t="s">
        <v>304</v>
      </c>
      <c r="C39" s="137">
        <v>929</v>
      </c>
      <c r="D39" s="129" t="s">
        <v>200</v>
      </c>
      <c r="E39" s="137"/>
      <c r="F39" s="137"/>
      <c r="G39" s="138"/>
      <c r="H39" s="139"/>
      <c r="I39" s="138"/>
      <c r="J39" s="139"/>
      <c r="K39" s="162">
        <f>'Ведомственная (1)'!K45</f>
        <v>10</v>
      </c>
      <c r="L39" s="140"/>
      <c r="M39" s="140"/>
    </row>
    <row r="40" spans="1:13" s="39" customFormat="1" ht="18.75" customHeight="1">
      <c r="A40" s="10" t="s">
        <v>92</v>
      </c>
      <c r="B40" s="16" t="s">
        <v>247</v>
      </c>
      <c r="C40" s="142">
        <v>929</v>
      </c>
      <c r="D40" s="109" t="s">
        <v>200</v>
      </c>
      <c r="E40" s="109" t="s">
        <v>305</v>
      </c>
      <c r="F40" s="142"/>
      <c r="G40" s="143"/>
      <c r="H40" s="144"/>
      <c r="I40" s="143"/>
      <c r="J40" s="144"/>
      <c r="K40" s="20">
        <f>'Ведомственная (1)'!K46</f>
        <v>10</v>
      </c>
      <c r="L40" s="37"/>
      <c r="M40" s="37"/>
    </row>
    <row r="41" spans="1:13" s="47" customFormat="1" ht="12.75">
      <c r="A41" s="13" t="s">
        <v>245</v>
      </c>
      <c r="B41" s="10" t="s">
        <v>217</v>
      </c>
      <c r="C41" s="45">
        <v>929</v>
      </c>
      <c r="D41" s="43" t="s">
        <v>200</v>
      </c>
      <c r="E41" s="52" t="s">
        <v>305</v>
      </c>
      <c r="F41" s="118">
        <v>800</v>
      </c>
      <c r="G41" s="112"/>
      <c r="H41" s="113"/>
      <c r="I41" s="112"/>
      <c r="J41" s="113"/>
      <c r="K41" s="20">
        <f>'Ведомственная (1)'!K47</f>
        <v>10</v>
      </c>
      <c r="L41" s="46"/>
      <c r="M41" s="46"/>
    </row>
    <row r="42" spans="1:13" s="47" customFormat="1" ht="12.75" hidden="1">
      <c r="A42" s="13" t="s">
        <v>92</v>
      </c>
      <c r="B42" s="15" t="s">
        <v>251</v>
      </c>
      <c r="C42" s="60">
        <v>929</v>
      </c>
      <c r="D42" s="25" t="s">
        <v>200</v>
      </c>
      <c r="E42" s="61" t="s">
        <v>248</v>
      </c>
      <c r="F42" s="127"/>
      <c r="G42" s="32"/>
      <c r="H42" s="82"/>
      <c r="I42" s="32"/>
      <c r="J42" s="82"/>
      <c r="K42" s="20">
        <f>'Ведомственная (1)'!K48</f>
        <v>0</v>
      </c>
      <c r="L42" s="46"/>
      <c r="M42" s="46"/>
    </row>
    <row r="43" spans="1:13" s="47" customFormat="1" ht="36" hidden="1">
      <c r="A43" s="13" t="s">
        <v>245</v>
      </c>
      <c r="B43" s="10" t="s">
        <v>244</v>
      </c>
      <c r="C43" s="45">
        <v>929</v>
      </c>
      <c r="D43" s="43" t="s">
        <v>200</v>
      </c>
      <c r="E43" s="52" t="s">
        <v>248</v>
      </c>
      <c r="F43" s="122">
        <v>100</v>
      </c>
      <c r="G43" s="36"/>
      <c r="H43" s="80"/>
      <c r="I43" s="36"/>
      <c r="J43" s="80"/>
      <c r="K43" s="20">
        <f>'Ведомственная (1)'!K49</f>
        <v>0</v>
      </c>
      <c r="L43" s="46"/>
      <c r="M43" s="46"/>
    </row>
    <row r="44" spans="1:13" s="59" customFormat="1" ht="12.75">
      <c r="A44" s="17" t="s">
        <v>91</v>
      </c>
      <c r="B44" s="17" t="s">
        <v>48</v>
      </c>
      <c r="C44" s="27">
        <v>923</v>
      </c>
      <c r="D44" s="57" t="s">
        <v>97</v>
      </c>
      <c r="E44" s="27"/>
      <c r="F44" s="27"/>
      <c r="G44" s="28" t="e">
        <f>G45+G47+G49+#REF!+G51+G53</f>
        <v>#REF!</v>
      </c>
      <c r="H44" s="76"/>
      <c r="I44" s="28" t="e">
        <f>I45+I47+I49+#REF!+I51+I53</f>
        <v>#REF!</v>
      </c>
      <c r="J44" s="76"/>
      <c r="K44" s="162">
        <f>'Ведомственная (1)'!K50</f>
        <v>500</v>
      </c>
      <c r="L44" s="40"/>
      <c r="M44" s="40"/>
    </row>
    <row r="45" spans="1:13" s="47" customFormat="1" ht="24">
      <c r="A45" s="15" t="s">
        <v>92</v>
      </c>
      <c r="B45" s="15" t="s">
        <v>115</v>
      </c>
      <c r="C45" s="31" t="s">
        <v>4</v>
      </c>
      <c r="D45" s="43" t="s">
        <v>97</v>
      </c>
      <c r="E45" s="31">
        <v>920000071</v>
      </c>
      <c r="F45" s="60"/>
      <c r="G45" s="32">
        <f>G46</f>
        <v>84</v>
      </c>
      <c r="H45" s="82"/>
      <c r="I45" s="32">
        <f>I46</f>
        <v>88</v>
      </c>
      <c r="J45" s="82"/>
      <c r="K45" s="20">
        <f>'Ведомственная (1)'!K51</f>
        <v>200</v>
      </c>
      <c r="L45" s="46"/>
      <c r="M45" s="46"/>
    </row>
    <row r="46" spans="1:13" s="47" customFormat="1" ht="12.75">
      <c r="A46" s="13" t="s">
        <v>209</v>
      </c>
      <c r="B46" s="18" t="s">
        <v>232</v>
      </c>
      <c r="C46" s="45" t="s">
        <v>4</v>
      </c>
      <c r="D46" s="43" t="s">
        <v>97</v>
      </c>
      <c r="E46" s="42">
        <v>920000071</v>
      </c>
      <c r="F46" s="45">
        <v>200</v>
      </c>
      <c r="G46" s="36">
        <v>84</v>
      </c>
      <c r="H46" s="80"/>
      <c r="I46" s="36">
        <v>88</v>
      </c>
      <c r="J46" s="80"/>
      <c r="K46" s="20">
        <f>'Ведомственная (1)'!K52</f>
        <v>200</v>
      </c>
      <c r="L46" s="46"/>
      <c r="M46" s="46"/>
    </row>
    <row r="47" spans="1:14" s="44" customFormat="1" ht="36" hidden="1">
      <c r="A47" s="15" t="s">
        <v>205</v>
      </c>
      <c r="B47" s="15" t="s">
        <v>114</v>
      </c>
      <c r="C47" s="31" t="s">
        <v>4</v>
      </c>
      <c r="D47" s="43" t="s">
        <v>97</v>
      </c>
      <c r="E47" s="31" t="s">
        <v>18</v>
      </c>
      <c r="F47" s="31"/>
      <c r="G47" s="32">
        <f>G48</f>
        <v>384.5</v>
      </c>
      <c r="H47" s="77"/>
      <c r="I47" s="32">
        <f>I48</f>
        <v>407.7</v>
      </c>
      <c r="J47" s="77"/>
      <c r="K47" s="20">
        <f>'Ведомственная (1)'!K53</f>
        <v>0</v>
      </c>
      <c r="L47" s="33"/>
      <c r="M47" s="33"/>
      <c r="N47" s="51"/>
    </row>
    <row r="48" spans="1:13" s="34" customFormat="1" ht="24" hidden="1">
      <c r="A48" s="18" t="s">
        <v>206</v>
      </c>
      <c r="B48" s="18" t="s">
        <v>219</v>
      </c>
      <c r="C48" s="42" t="s">
        <v>4</v>
      </c>
      <c r="D48" s="43" t="s">
        <v>97</v>
      </c>
      <c r="E48" s="125" t="s">
        <v>18</v>
      </c>
      <c r="F48" s="119" t="s">
        <v>218</v>
      </c>
      <c r="G48" s="36">
        <v>384.5</v>
      </c>
      <c r="H48" s="80"/>
      <c r="I48" s="36">
        <v>407.7</v>
      </c>
      <c r="J48" s="80"/>
      <c r="K48" s="20">
        <f>'Ведомственная (1)'!K54</f>
        <v>0</v>
      </c>
      <c r="L48" s="33"/>
      <c r="M48" s="33"/>
    </row>
    <row r="49" spans="1:13" s="153" customFormat="1" ht="24" hidden="1">
      <c r="A49" s="147" t="s">
        <v>205</v>
      </c>
      <c r="B49" s="147" t="s">
        <v>255</v>
      </c>
      <c r="C49" s="148">
        <v>923</v>
      </c>
      <c r="D49" s="149" t="s">
        <v>97</v>
      </c>
      <c r="E49" s="149" t="s">
        <v>94</v>
      </c>
      <c r="F49" s="148"/>
      <c r="G49" s="150">
        <f>G50</f>
        <v>170</v>
      </c>
      <c r="H49" s="151"/>
      <c r="I49" s="150">
        <f>I50</f>
        <v>200</v>
      </c>
      <c r="J49" s="151"/>
      <c r="K49" s="20">
        <f>'Ведомственная (1)'!K55</f>
        <v>0</v>
      </c>
      <c r="L49" s="152"/>
      <c r="M49" s="152"/>
    </row>
    <row r="50" spans="1:13" s="41" customFormat="1" ht="12.75" hidden="1">
      <c r="A50" s="13" t="s">
        <v>206</v>
      </c>
      <c r="B50" s="18" t="s">
        <v>232</v>
      </c>
      <c r="C50" s="45">
        <v>923</v>
      </c>
      <c r="D50" s="43" t="s">
        <v>97</v>
      </c>
      <c r="E50" s="119" t="s">
        <v>94</v>
      </c>
      <c r="F50" s="118">
        <v>200</v>
      </c>
      <c r="G50" s="36">
        <v>170</v>
      </c>
      <c r="H50" s="80"/>
      <c r="I50" s="36">
        <v>200</v>
      </c>
      <c r="J50" s="80"/>
      <c r="K50" s="20">
        <f>'Ведомственная (1)'!K56</f>
        <v>0</v>
      </c>
      <c r="L50" s="40"/>
      <c r="M50" s="40"/>
    </row>
    <row r="51" spans="1:13" s="47" customFormat="1" ht="24" hidden="1">
      <c r="A51" s="12" t="s">
        <v>170</v>
      </c>
      <c r="B51" s="16" t="s">
        <v>153</v>
      </c>
      <c r="C51" s="60">
        <v>923</v>
      </c>
      <c r="D51" s="25" t="s">
        <v>97</v>
      </c>
      <c r="E51" s="103" t="s">
        <v>185</v>
      </c>
      <c r="F51" s="60"/>
      <c r="G51" s="32">
        <f>G52</f>
        <v>215.11</v>
      </c>
      <c r="H51" s="82"/>
      <c r="I51" s="32">
        <f>I52</f>
        <v>240</v>
      </c>
      <c r="J51" s="82"/>
      <c r="K51" s="20">
        <f>'Ведомственная (1)'!K57</f>
        <v>0</v>
      </c>
      <c r="L51" s="46"/>
      <c r="M51" s="46"/>
    </row>
    <row r="52" spans="1:13" s="41" customFormat="1" ht="12.75" hidden="1">
      <c r="A52" s="13" t="s">
        <v>171</v>
      </c>
      <c r="B52" s="18" t="s">
        <v>187</v>
      </c>
      <c r="C52" s="45">
        <v>923</v>
      </c>
      <c r="D52" s="43" t="s">
        <v>97</v>
      </c>
      <c r="E52" s="98" t="s">
        <v>185</v>
      </c>
      <c r="F52" s="45">
        <v>244</v>
      </c>
      <c r="G52" s="36">
        <v>215.11</v>
      </c>
      <c r="H52" s="80">
        <v>23.5</v>
      </c>
      <c r="I52" s="36">
        <v>240</v>
      </c>
      <c r="J52" s="80"/>
      <c r="K52" s="20">
        <f>'Ведомственная (1)'!K58</f>
        <v>0</v>
      </c>
      <c r="L52" s="40"/>
      <c r="M52" s="40"/>
    </row>
    <row r="53" spans="1:13" s="47" customFormat="1" ht="24">
      <c r="A53" s="12" t="s">
        <v>249</v>
      </c>
      <c r="B53" s="16" t="s">
        <v>271</v>
      </c>
      <c r="C53" s="60">
        <v>923</v>
      </c>
      <c r="D53" s="25" t="s">
        <v>97</v>
      </c>
      <c r="E53" s="61" t="s">
        <v>288</v>
      </c>
      <c r="F53" s="60"/>
      <c r="G53" s="32">
        <f>G54</f>
        <v>207</v>
      </c>
      <c r="H53" s="82"/>
      <c r="I53" s="32">
        <f>I54</f>
        <v>200</v>
      </c>
      <c r="J53" s="82"/>
      <c r="K53" s="20">
        <f>'Ведомственная (1)'!K59</f>
        <v>150</v>
      </c>
      <c r="L53" s="46"/>
      <c r="M53" s="46"/>
    </row>
    <row r="54" spans="1:13" s="41" customFormat="1" ht="12.75">
      <c r="A54" s="13" t="s">
        <v>250</v>
      </c>
      <c r="B54" s="18" t="s">
        <v>232</v>
      </c>
      <c r="C54" s="45">
        <v>923</v>
      </c>
      <c r="D54" s="43" t="s">
        <v>97</v>
      </c>
      <c r="E54" s="53" t="s">
        <v>288</v>
      </c>
      <c r="F54" s="45">
        <v>200</v>
      </c>
      <c r="G54" s="36">
        <v>207</v>
      </c>
      <c r="H54" s="80">
        <v>-96.5</v>
      </c>
      <c r="I54" s="36">
        <v>200</v>
      </c>
      <c r="J54" s="80"/>
      <c r="K54" s="20">
        <f>'Ведомственная (1)'!K60</f>
        <v>150</v>
      </c>
      <c r="L54" s="40"/>
      <c r="M54" s="40"/>
    </row>
    <row r="55" spans="1:13" s="41" customFormat="1" ht="24">
      <c r="A55" s="13" t="s">
        <v>279</v>
      </c>
      <c r="B55" s="16" t="s">
        <v>273</v>
      </c>
      <c r="C55" s="60">
        <v>923</v>
      </c>
      <c r="D55" s="43" t="s">
        <v>97</v>
      </c>
      <c r="E55" s="61" t="s">
        <v>289</v>
      </c>
      <c r="F55" s="60"/>
      <c r="G55" s="60"/>
      <c r="H55" s="60"/>
      <c r="I55" s="60"/>
      <c r="J55" s="60"/>
      <c r="K55" s="20">
        <f>'Ведомственная (1)'!K61</f>
        <v>150</v>
      </c>
      <c r="L55" s="40"/>
      <c r="M55" s="40"/>
    </row>
    <row r="56" spans="1:13" s="41" customFormat="1" ht="12.75">
      <c r="A56" s="13" t="s">
        <v>280</v>
      </c>
      <c r="B56" s="18" t="s">
        <v>232</v>
      </c>
      <c r="C56" s="154">
        <v>923</v>
      </c>
      <c r="D56" s="43" t="s">
        <v>97</v>
      </c>
      <c r="E56" s="53" t="s">
        <v>289</v>
      </c>
      <c r="F56" s="154">
        <v>200</v>
      </c>
      <c r="G56" s="154"/>
      <c r="H56" s="154"/>
      <c r="I56" s="154"/>
      <c r="J56" s="154"/>
      <c r="K56" s="20">
        <f>'Ведомственная (1)'!K62</f>
        <v>150</v>
      </c>
      <c r="L56" s="40"/>
      <c r="M56" s="40"/>
    </row>
    <row r="57" spans="1:13" s="47" customFormat="1" ht="22.5" customHeight="1">
      <c r="A57" s="12" t="s">
        <v>40</v>
      </c>
      <c r="B57" s="16" t="s">
        <v>50</v>
      </c>
      <c r="C57" s="60">
        <v>923</v>
      </c>
      <c r="D57" s="61" t="s">
        <v>55</v>
      </c>
      <c r="E57" s="60"/>
      <c r="F57" s="60"/>
      <c r="G57" s="32">
        <f>G58</f>
        <v>601</v>
      </c>
      <c r="H57" s="82"/>
      <c r="I57" s="32">
        <f>I58</f>
        <v>426</v>
      </c>
      <c r="J57" s="82"/>
      <c r="K57" s="20">
        <f>'Ведомственная (1)'!K63</f>
        <v>150</v>
      </c>
      <c r="L57" s="46"/>
      <c r="M57" s="46"/>
    </row>
    <row r="58" spans="1:13" s="59" customFormat="1" ht="24">
      <c r="A58" s="17" t="s">
        <v>19</v>
      </c>
      <c r="B58" s="17" t="s">
        <v>154</v>
      </c>
      <c r="C58" s="27">
        <v>923</v>
      </c>
      <c r="D58" s="57" t="s">
        <v>20</v>
      </c>
      <c r="E58" s="27"/>
      <c r="F58" s="27"/>
      <c r="G58" s="28">
        <f>G59</f>
        <v>601</v>
      </c>
      <c r="H58" s="76"/>
      <c r="I58" s="28">
        <f>I59</f>
        <v>426</v>
      </c>
      <c r="J58" s="76"/>
      <c r="K58" s="162">
        <f>'Ведомственная (1)'!K64</f>
        <v>150</v>
      </c>
      <c r="L58" s="40"/>
      <c r="M58" s="40"/>
    </row>
    <row r="59" spans="1:13" s="59" customFormat="1" ht="60" customHeight="1">
      <c r="A59" s="15" t="s">
        <v>46</v>
      </c>
      <c r="B59" s="15" t="s">
        <v>254</v>
      </c>
      <c r="C59" s="31" t="s">
        <v>4</v>
      </c>
      <c r="D59" s="31" t="s">
        <v>20</v>
      </c>
      <c r="E59" s="31">
        <v>2190000081</v>
      </c>
      <c r="F59" s="31"/>
      <c r="G59" s="32">
        <f>G60</f>
        <v>601</v>
      </c>
      <c r="H59" s="77"/>
      <c r="I59" s="32">
        <f>I60</f>
        <v>426</v>
      </c>
      <c r="J59" s="77"/>
      <c r="K59" s="20">
        <f>'Ведомственная (1)'!K65</f>
        <v>150</v>
      </c>
      <c r="L59" s="40"/>
      <c r="M59" s="40"/>
    </row>
    <row r="60" spans="1:13" s="44" customFormat="1" ht="12.75">
      <c r="A60" s="18" t="s">
        <v>130</v>
      </c>
      <c r="B60" s="18" t="s">
        <v>232</v>
      </c>
      <c r="C60" s="42" t="s">
        <v>4</v>
      </c>
      <c r="D60" s="42" t="s">
        <v>20</v>
      </c>
      <c r="E60" s="42">
        <v>2190000081</v>
      </c>
      <c r="F60" s="42">
        <v>200</v>
      </c>
      <c r="G60" s="36">
        <v>601</v>
      </c>
      <c r="H60" s="79">
        <v>55.8</v>
      </c>
      <c r="I60" s="36">
        <v>426</v>
      </c>
      <c r="J60" s="79"/>
      <c r="K60" s="20">
        <f>'Ведомственная (1)'!K66</f>
        <v>150</v>
      </c>
      <c r="L60" s="33"/>
      <c r="M60" s="33"/>
    </row>
    <row r="61" spans="1:13" s="47" customFormat="1" ht="12.75">
      <c r="A61" s="12" t="s">
        <v>51</v>
      </c>
      <c r="B61" s="16" t="s">
        <v>56</v>
      </c>
      <c r="C61" s="60">
        <v>923</v>
      </c>
      <c r="D61" s="61" t="s">
        <v>57</v>
      </c>
      <c r="E61" s="60"/>
      <c r="F61" s="60"/>
      <c r="G61" s="32" t="e">
        <f>G62+#REF!</f>
        <v>#REF!</v>
      </c>
      <c r="H61" s="82"/>
      <c r="I61" s="32" t="e">
        <f>I62+#REF!</f>
        <v>#REF!</v>
      </c>
      <c r="J61" s="82"/>
      <c r="K61" s="20">
        <f>'Ведомственная (1)'!K67</f>
        <v>87.1</v>
      </c>
      <c r="L61" s="46"/>
      <c r="M61" s="46"/>
    </row>
    <row r="62" spans="1:13" s="47" customFormat="1" ht="12.75">
      <c r="A62" s="17" t="s">
        <v>58</v>
      </c>
      <c r="B62" s="17" t="s">
        <v>149</v>
      </c>
      <c r="C62" s="27">
        <v>923</v>
      </c>
      <c r="D62" s="57" t="s">
        <v>150</v>
      </c>
      <c r="E62" s="27"/>
      <c r="F62" s="27"/>
      <c r="G62" s="28">
        <f>G63</f>
        <v>562</v>
      </c>
      <c r="H62" s="76"/>
      <c r="I62" s="28">
        <f>I63+I65</f>
        <v>241.39999999999998</v>
      </c>
      <c r="J62" s="76"/>
      <c r="K62" s="162">
        <f>'Ведомственная (1)'!K68</f>
        <v>87.1</v>
      </c>
      <c r="L62" s="46"/>
      <c r="M62" s="46"/>
    </row>
    <row r="63" spans="1:13" s="62" customFormat="1" ht="24">
      <c r="A63" s="13" t="s">
        <v>60</v>
      </c>
      <c r="B63" s="15" t="s">
        <v>98</v>
      </c>
      <c r="C63" s="60">
        <v>923</v>
      </c>
      <c r="D63" s="61" t="s">
        <v>150</v>
      </c>
      <c r="E63" s="127">
        <v>5100200102</v>
      </c>
      <c r="F63" s="45"/>
      <c r="G63" s="36">
        <f>G64</f>
        <v>562</v>
      </c>
      <c r="H63" s="80"/>
      <c r="I63" s="36">
        <f>I64</f>
        <v>46.8</v>
      </c>
      <c r="J63" s="80"/>
      <c r="K63" s="20">
        <f>'Ведомственная (1)'!K69</f>
        <v>44.4</v>
      </c>
      <c r="L63" s="46"/>
      <c r="M63" s="46"/>
    </row>
    <row r="64" spans="1:13" s="62" customFormat="1" ht="12.75">
      <c r="A64" s="13" t="s">
        <v>131</v>
      </c>
      <c r="B64" s="10" t="s">
        <v>217</v>
      </c>
      <c r="C64" s="45">
        <v>923</v>
      </c>
      <c r="D64" s="53" t="s">
        <v>150</v>
      </c>
      <c r="E64" s="118">
        <v>5100200102</v>
      </c>
      <c r="F64" s="53" t="s">
        <v>220</v>
      </c>
      <c r="G64" s="36">
        <v>562</v>
      </c>
      <c r="H64" s="80">
        <v>-562</v>
      </c>
      <c r="I64" s="36">
        <v>46.8</v>
      </c>
      <c r="J64" s="80"/>
      <c r="K64" s="20">
        <f>'Ведомственная (1)'!K70</f>
        <v>44.4</v>
      </c>
      <c r="L64" s="46"/>
      <c r="M64" s="46"/>
    </row>
    <row r="65" spans="1:13" s="62" customFormat="1" ht="12.75">
      <c r="A65" s="13" t="s">
        <v>60</v>
      </c>
      <c r="B65" s="16" t="s">
        <v>159</v>
      </c>
      <c r="C65" s="60">
        <v>923</v>
      </c>
      <c r="D65" s="61" t="s">
        <v>150</v>
      </c>
      <c r="E65" s="127">
        <v>5100200101</v>
      </c>
      <c r="F65" s="53"/>
      <c r="G65" s="36"/>
      <c r="H65" s="80"/>
      <c r="I65" s="36">
        <f>I66</f>
        <v>194.6</v>
      </c>
      <c r="J65" s="80"/>
      <c r="K65" s="20">
        <f>'Ведомственная (1)'!K71</f>
        <v>42.7</v>
      </c>
      <c r="L65" s="46"/>
      <c r="M65" s="46"/>
    </row>
    <row r="66" spans="1:13" s="62" customFormat="1" ht="12.75">
      <c r="A66" s="13" t="s">
        <v>131</v>
      </c>
      <c r="B66" s="10" t="s">
        <v>217</v>
      </c>
      <c r="C66" s="45">
        <v>923</v>
      </c>
      <c r="D66" s="53" t="s">
        <v>150</v>
      </c>
      <c r="E66" s="118">
        <v>5100200101</v>
      </c>
      <c r="F66" s="53" t="s">
        <v>220</v>
      </c>
      <c r="G66" s="36"/>
      <c r="H66" s="80"/>
      <c r="I66" s="36">
        <v>194.6</v>
      </c>
      <c r="J66" s="80"/>
      <c r="K66" s="20">
        <f>'Ведомственная (1)'!K72</f>
        <v>42.7</v>
      </c>
      <c r="L66" s="46"/>
      <c r="M66" s="46"/>
    </row>
    <row r="67" spans="1:13" s="62" customFormat="1" ht="12.75">
      <c r="A67" s="12" t="s">
        <v>61</v>
      </c>
      <c r="B67" s="16" t="s">
        <v>62</v>
      </c>
      <c r="C67" s="61" t="s">
        <v>4</v>
      </c>
      <c r="D67" s="61" t="s">
        <v>63</v>
      </c>
      <c r="E67" s="61"/>
      <c r="F67" s="61"/>
      <c r="G67" s="32">
        <f>G68</f>
        <v>20051.4</v>
      </c>
      <c r="H67" s="82"/>
      <c r="I67" s="32">
        <f>I68</f>
        <v>23417.6</v>
      </c>
      <c r="J67" s="82"/>
      <c r="K67" s="20">
        <f>'Ведомственная (1)'!K73</f>
        <v>42298.4</v>
      </c>
      <c r="L67" s="46"/>
      <c r="M67" s="46"/>
    </row>
    <row r="68" spans="1:13" s="59" customFormat="1" ht="12.75">
      <c r="A68" s="48" t="s">
        <v>64</v>
      </c>
      <c r="B68" s="17" t="s">
        <v>65</v>
      </c>
      <c r="C68" s="57" t="s">
        <v>4</v>
      </c>
      <c r="D68" s="57" t="s">
        <v>24</v>
      </c>
      <c r="E68" s="57"/>
      <c r="F68" s="57"/>
      <c r="G68" s="28">
        <f>G69+G75+G77+G79+G81+G83+G73</f>
        <v>20051.4</v>
      </c>
      <c r="H68" s="76"/>
      <c r="I68" s="28">
        <f>I69+I75+I77+I79+I81+I83+I73+I85</f>
        <v>23417.6</v>
      </c>
      <c r="J68" s="76"/>
      <c r="K68" s="162">
        <f>'Ведомственная (1)'!K74</f>
        <v>42298.4</v>
      </c>
      <c r="L68" s="40"/>
      <c r="M68" s="40"/>
    </row>
    <row r="69" spans="1:13" s="51" customFormat="1" ht="24">
      <c r="A69" s="49" t="s">
        <v>68</v>
      </c>
      <c r="B69" s="15" t="s">
        <v>25</v>
      </c>
      <c r="C69" s="31" t="s">
        <v>4</v>
      </c>
      <c r="D69" s="31" t="s">
        <v>24</v>
      </c>
      <c r="E69" s="31">
        <v>6000000131</v>
      </c>
      <c r="F69" s="31"/>
      <c r="G69" s="32">
        <f>G70</f>
        <v>8993.71</v>
      </c>
      <c r="H69" s="77"/>
      <c r="I69" s="32">
        <f>I70</f>
        <v>12800</v>
      </c>
      <c r="J69" s="77"/>
      <c r="K69" s="20">
        <f>'Ведомственная (1)'!K75</f>
        <v>22771.4</v>
      </c>
      <c r="L69" s="50"/>
      <c r="M69" s="50"/>
    </row>
    <row r="70" spans="1:13" s="51" customFormat="1" ht="12.75">
      <c r="A70" s="18" t="s">
        <v>132</v>
      </c>
      <c r="B70" s="18" t="s">
        <v>232</v>
      </c>
      <c r="C70" s="42" t="s">
        <v>4</v>
      </c>
      <c r="D70" s="42" t="s">
        <v>24</v>
      </c>
      <c r="E70" s="42">
        <v>6000000131</v>
      </c>
      <c r="F70" s="42">
        <v>200</v>
      </c>
      <c r="G70" s="36">
        <v>8993.71</v>
      </c>
      <c r="H70" s="79">
        <v>12.7</v>
      </c>
      <c r="I70" s="36">
        <v>12800</v>
      </c>
      <c r="J70" s="79"/>
      <c r="K70" s="20">
        <f>'Ведомственная (1)'!K76</f>
        <v>22771.4</v>
      </c>
      <c r="L70" s="50"/>
      <c r="M70" s="50"/>
    </row>
    <row r="71" spans="1:13" s="51" customFormat="1" ht="24">
      <c r="A71" s="15" t="s">
        <v>69</v>
      </c>
      <c r="B71" s="15" t="s">
        <v>191</v>
      </c>
      <c r="C71" s="105" t="s">
        <v>4</v>
      </c>
      <c r="D71" s="105" t="s">
        <v>24</v>
      </c>
      <c r="E71" s="31">
        <v>6000000132</v>
      </c>
      <c r="F71" s="105"/>
      <c r="G71" s="36"/>
      <c r="H71" s="79"/>
      <c r="I71" s="36"/>
      <c r="J71" s="79"/>
      <c r="K71" s="20">
        <f>'Ведомственная (1)'!K77</f>
        <v>0</v>
      </c>
      <c r="L71" s="50"/>
      <c r="M71" s="50"/>
    </row>
    <row r="72" spans="1:13" s="51" customFormat="1" ht="12.75">
      <c r="A72" s="18" t="s">
        <v>133</v>
      </c>
      <c r="B72" s="18" t="s">
        <v>232</v>
      </c>
      <c r="C72" s="106" t="s">
        <v>4</v>
      </c>
      <c r="D72" s="106" t="s">
        <v>24</v>
      </c>
      <c r="E72" s="42">
        <v>6000000132</v>
      </c>
      <c r="F72" s="106">
        <v>200</v>
      </c>
      <c r="G72" s="36"/>
      <c r="H72" s="79"/>
      <c r="I72" s="36"/>
      <c r="J72" s="79"/>
      <c r="K72" s="20">
        <f>'Ведомственная (1)'!K78</f>
        <v>0</v>
      </c>
      <c r="L72" s="50"/>
      <c r="M72" s="50"/>
    </row>
    <row r="73" spans="1:13" s="51" customFormat="1" ht="36">
      <c r="A73" s="49" t="s">
        <v>70</v>
      </c>
      <c r="B73" s="16" t="s">
        <v>275</v>
      </c>
      <c r="C73" s="60">
        <v>923</v>
      </c>
      <c r="D73" s="25" t="s">
        <v>24</v>
      </c>
      <c r="E73" s="61" t="s">
        <v>290</v>
      </c>
      <c r="F73" s="60"/>
      <c r="G73" s="32"/>
      <c r="H73" s="82"/>
      <c r="I73" s="32"/>
      <c r="J73" s="82"/>
      <c r="K73" s="20">
        <f>'Ведомственная (1)'!K79</f>
        <v>122</v>
      </c>
      <c r="L73" s="50"/>
      <c r="M73" s="50"/>
    </row>
    <row r="74" spans="1:13" s="51" customFormat="1" ht="12.75">
      <c r="A74" s="18" t="s">
        <v>134</v>
      </c>
      <c r="B74" s="18" t="s">
        <v>232</v>
      </c>
      <c r="C74" s="45">
        <v>923</v>
      </c>
      <c r="D74" s="43" t="s">
        <v>24</v>
      </c>
      <c r="E74" s="53" t="s">
        <v>290</v>
      </c>
      <c r="F74" s="45">
        <v>200</v>
      </c>
      <c r="G74" s="36"/>
      <c r="H74" s="80"/>
      <c r="I74" s="36"/>
      <c r="J74" s="80"/>
      <c r="K74" s="20">
        <f>'Ведомственная (1)'!K80</f>
        <v>122</v>
      </c>
      <c r="L74" s="50"/>
      <c r="M74" s="50"/>
    </row>
    <row r="75" spans="1:13" s="51" customFormat="1" ht="12.75">
      <c r="A75" s="15" t="s">
        <v>71</v>
      </c>
      <c r="B75" s="15" t="s">
        <v>90</v>
      </c>
      <c r="C75" s="31" t="s">
        <v>4</v>
      </c>
      <c r="D75" s="31" t="s">
        <v>24</v>
      </c>
      <c r="E75" s="31">
        <v>6000000133</v>
      </c>
      <c r="F75" s="31"/>
      <c r="G75" s="32">
        <f>G76</f>
        <v>1450.7</v>
      </c>
      <c r="H75" s="77"/>
      <c r="I75" s="32">
        <f>I76</f>
        <v>1500</v>
      </c>
      <c r="J75" s="77"/>
      <c r="K75" s="20">
        <f>'Ведомственная (1)'!K81</f>
        <v>3.3</v>
      </c>
      <c r="L75" s="50"/>
      <c r="M75" s="50"/>
    </row>
    <row r="76" spans="1:13" s="51" customFormat="1" ht="12.75">
      <c r="A76" s="18" t="s">
        <v>135</v>
      </c>
      <c r="B76" s="18" t="s">
        <v>232</v>
      </c>
      <c r="C76" s="42" t="s">
        <v>4</v>
      </c>
      <c r="D76" s="42" t="s">
        <v>24</v>
      </c>
      <c r="E76" s="42">
        <v>6000000133</v>
      </c>
      <c r="F76" s="42">
        <v>200</v>
      </c>
      <c r="G76" s="36">
        <v>1450.7</v>
      </c>
      <c r="H76" s="79">
        <v>98.5</v>
      </c>
      <c r="I76" s="36">
        <v>1500</v>
      </c>
      <c r="J76" s="79"/>
      <c r="K76" s="20">
        <f>'Ведомственная (1)'!K82</f>
        <v>3.3</v>
      </c>
      <c r="L76" s="50"/>
      <c r="M76" s="50"/>
    </row>
    <row r="77" spans="1:13" s="51" customFormat="1" ht="24">
      <c r="A77" s="49" t="s">
        <v>72</v>
      </c>
      <c r="B77" s="15" t="s">
        <v>142</v>
      </c>
      <c r="C77" s="31" t="s">
        <v>4</v>
      </c>
      <c r="D77" s="31" t="s">
        <v>24</v>
      </c>
      <c r="E77" s="31">
        <v>6000000134</v>
      </c>
      <c r="F77" s="31"/>
      <c r="G77" s="32">
        <f>G78</f>
        <v>579</v>
      </c>
      <c r="H77" s="77"/>
      <c r="I77" s="32">
        <f>I78</f>
        <v>400</v>
      </c>
      <c r="J77" s="77"/>
      <c r="K77" s="20">
        <f>'Ведомственная (1)'!K83</f>
        <v>2081.7</v>
      </c>
      <c r="L77" s="50"/>
      <c r="M77" s="50"/>
    </row>
    <row r="78" spans="1:13" s="51" customFormat="1" ht="12.75">
      <c r="A78" s="18" t="s">
        <v>174</v>
      </c>
      <c r="B78" s="18" t="s">
        <v>232</v>
      </c>
      <c r="C78" s="42" t="s">
        <v>4</v>
      </c>
      <c r="D78" s="42" t="s">
        <v>24</v>
      </c>
      <c r="E78" s="42">
        <v>6000000134</v>
      </c>
      <c r="F78" s="42">
        <v>200</v>
      </c>
      <c r="G78" s="36">
        <v>579</v>
      </c>
      <c r="H78" s="79">
        <v>-7.9</v>
      </c>
      <c r="I78" s="36">
        <v>400</v>
      </c>
      <c r="J78" s="79"/>
      <c r="K78" s="20">
        <f>'Ведомственная (1)'!K84</f>
        <v>2081.7</v>
      </c>
      <c r="L78" s="50"/>
      <c r="M78" s="50"/>
    </row>
    <row r="79" spans="1:13" s="51" customFormat="1" ht="12.75">
      <c r="A79" s="49" t="s">
        <v>73</v>
      </c>
      <c r="B79" s="15" t="s">
        <v>145</v>
      </c>
      <c r="C79" s="31" t="s">
        <v>4</v>
      </c>
      <c r="D79" s="31" t="s">
        <v>24</v>
      </c>
      <c r="E79" s="31">
        <v>6000000161</v>
      </c>
      <c r="F79" s="31"/>
      <c r="G79" s="32">
        <f>G80</f>
        <v>6331.49</v>
      </c>
      <c r="H79" s="77"/>
      <c r="I79" s="32">
        <f>I80</f>
        <v>6400</v>
      </c>
      <c r="J79" s="77"/>
      <c r="K79" s="20">
        <f>'Ведомственная (1)'!K85</f>
        <v>4129.3</v>
      </c>
      <c r="L79" s="50"/>
      <c r="M79" s="50"/>
    </row>
    <row r="80" spans="1:13" s="58" customFormat="1" ht="12.75">
      <c r="A80" s="18" t="s">
        <v>152</v>
      </c>
      <c r="B80" s="18" t="s">
        <v>232</v>
      </c>
      <c r="C80" s="42" t="s">
        <v>4</v>
      </c>
      <c r="D80" s="42" t="s">
        <v>24</v>
      </c>
      <c r="E80" s="42">
        <v>6000000161</v>
      </c>
      <c r="F80" s="42">
        <v>200</v>
      </c>
      <c r="G80" s="36">
        <v>6331.49</v>
      </c>
      <c r="H80" s="79"/>
      <c r="I80" s="36">
        <v>6400</v>
      </c>
      <c r="J80" s="79"/>
      <c r="K80" s="20">
        <f>'Ведомственная (1)'!K86</f>
        <v>4129.3</v>
      </c>
      <c r="L80" s="50"/>
      <c r="M80" s="50"/>
    </row>
    <row r="81" spans="1:13" s="58" customFormat="1" ht="12.75">
      <c r="A81" s="49" t="s">
        <v>157</v>
      </c>
      <c r="B81" s="15" t="s">
        <v>30</v>
      </c>
      <c r="C81" s="31" t="s">
        <v>4</v>
      </c>
      <c r="D81" s="31" t="s">
        <v>24</v>
      </c>
      <c r="E81" s="31">
        <v>6000000151</v>
      </c>
      <c r="F81" s="31"/>
      <c r="G81" s="32">
        <f>G82</f>
        <v>2050</v>
      </c>
      <c r="H81" s="77"/>
      <c r="I81" s="32">
        <f>I82</f>
        <v>1860</v>
      </c>
      <c r="J81" s="77"/>
      <c r="K81" s="20">
        <f>'Ведомственная (1)'!K87</f>
        <v>3000.7</v>
      </c>
      <c r="L81" s="50"/>
      <c r="M81" s="50"/>
    </row>
    <row r="82" spans="1:13" s="59" customFormat="1" ht="12.75">
      <c r="A82" s="18" t="s">
        <v>193</v>
      </c>
      <c r="B82" s="18" t="s">
        <v>232</v>
      </c>
      <c r="C82" s="42" t="s">
        <v>4</v>
      </c>
      <c r="D82" s="42" t="s">
        <v>24</v>
      </c>
      <c r="E82" s="42">
        <v>6000000151</v>
      </c>
      <c r="F82" s="42">
        <v>200</v>
      </c>
      <c r="G82" s="36">
        <v>2050</v>
      </c>
      <c r="H82" s="79">
        <v>-3.9</v>
      </c>
      <c r="I82" s="36">
        <v>1860</v>
      </c>
      <c r="J82" s="79"/>
      <c r="K82" s="20">
        <f>'Ведомственная (1)'!K88</f>
        <v>3000.7</v>
      </c>
      <c r="L82" s="40"/>
      <c r="M82" s="40"/>
    </row>
    <row r="83" spans="1:13" s="44" customFormat="1" ht="36">
      <c r="A83" s="49" t="s">
        <v>194</v>
      </c>
      <c r="B83" s="15" t="s">
        <v>143</v>
      </c>
      <c r="C83" s="31" t="s">
        <v>4</v>
      </c>
      <c r="D83" s="31" t="s">
        <v>24</v>
      </c>
      <c r="E83" s="31">
        <v>6000000152</v>
      </c>
      <c r="F83" s="31"/>
      <c r="G83" s="32">
        <f>G84</f>
        <v>646.5</v>
      </c>
      <c r="H83" s="77"/>
      <c r="I83" s="32">
        <f>I84</f>
        <v>400</v>
      </c>
      <c r="J83" s="77"/>
      <c r="K83" s="20">
        <f>'Ведомственная (1)'!K89</f>
        <v>500</v>
      </c>
      <c r="L83" s="33"/>
      <c r="M83" s="33"/>
    </row>
    <row r="84" spans="1:13" s="44" customFormat="1" ht="11.25" customHeight="1">
      <c r="A84" s="18" t="s">
        <v>195</v>
      </c>
      <c r="B84" s="18" t="s">
        <v>232</v>
      </c>
      <c r="C84" s="42" t="s">
        <v>4</v>
      </c>
      <c r="D84" s="42" t="s">
        <v>24</v>
      </c>
      <c r="E84" s="42">
        <v>6000000152</v>
      </c>
      <c r="F84" s="42">
        <v>200</v>
      </c>
      <c r="G84" s="36">
        <v>646.5</v>
      </c>
      <c r="H84" s="79"/>
      <c r="I84" s="36">
        <v>400</v>
      </c>
      <c r="J84" s="79"/>
      <c r="K84" s="20">
        <f>'Ведомственная (1)'!K90</f>
        <v>500</v>
      </c>
      <c r="L84" s="33"/>
      <c r="M84" s="33"/>
    </row>
    <row r="85" spans="1:13" s="44" customFormat="1" ht="12.75" hidden="1">
      <c r="A85" s="15" t="s">
        <v>157</v>
      </c>
      <c r="B85" s="15" t="s">
        <v>168</v>
      </c>
      <c r="C85" s="42">
        <v>923</v>
      </c>
      <c r="D85" s="42" t="s">
        <v>198</v>
      </c>
      <c r="E85" s="42">
        <v>60000001517</v>
      </c>
      <c r="F85" s="42"/>
      <c r="G85" s="36"/>
      <c r="H85" s="79"/>
      <c r="I85" s="36">
        <f>I86</f>
        <v>57.6</v>
      </c>
      <c r="J85" s="79"/>
      <c r="K85" s="20">
        <f>'Ведомственная (1)'!K91</f>
        <v>0</v>
      </c>
      <c r="L85" s="33"/>
      <c r="M85" s="33"/>
    </row>
    <row r="86" spans="1:13" s="44" customFormat="1" ht="12.75" hidden="1">
      <c r="A86" s="18" t="s">
        <v>175</v>
      </c>
      <c r="B86" s="18" t="s">
        <v>187</v>
      </c>
      <c r="C86" s="42">
        <v>923</v>
      </c>
      <c r="D86" s="42" t="s">
        <v>199</v>
      </c>
      <c r="E86" s="42">
        <v>60000001517</v>
      </c>
      <c r="F86" s="42">
        <v>500</v>
      </c>
      <c r="G86" s="36"/>
      <c r="H86" s="79"/>
      <c r="I86" s="36">
        <v>57.6</v>
      </c>
      <c r="J86" s="79"/>
      <c r="K86" s="20">
        <f>'Ведомственная (1)'!K92</f>
        <v>0</v>
      </c>
      <c r="L86" s="33"/>
      <c r="M86" s="33"/>
    </row>
    <row r="87" spans="1:13" s="44" customFormat="1" ht="36">
      <c r="A87" s="15" t="s">
        <v>196</v>
      </c>
      <c r="B87" s="15" t="s">
        <v>263</v>
      </c>
      <c r="C87" s="42">
        <v>923</v>
      </c>
      <c r="D87" s="31" t="s">
        <v>24</v>
      </c>
      <c r="E87" s="31">
        <v>6000000141</v>
      </c>
      <c r="F87" s="42"/>
      <c r="G87" s="36"/>
      <c r="H87" s="79"/>
      <c r="I87" s="36"/>
      <c r="J87" s="79"/>
      <c r="K87" s="20">
        <f>'Ведомственная (1)'!K93</f>
        <v>5090</v>
      </c>
      <c r="L87" s="33"/>
      <c r="M87" s="33"/>
    </row>
    <row r="88" spans="1:13" s="44" customFormat="1" ht="12.75">
      <c r="A88" s="18" t="s">
        <v>197</v>
      </c>
      <c r="B88" s="18" t="s">
        <v>232</v>
      </c>
      <c r="C88" s="42">
        <v>923</v>
      </c>
      <c r="D88" s="42" t="s">
        <v>24</v>
      </c>
      <c r="E88" s="42">
        <v>6000000141</v>
      </c>
      <c r="F88" s="42">
        <v>200</v>
      </c>
      <c r="G88" s="36"/>
      <c r="H88" s="79"/>
      <c r="I88" s="36"/>
      <c r="J88" s="79"/>
      <c r="K88" s="20">
        <f>'Ведомственная (1)'!K94</f>
        <v>5090</v>
      </c>
      <c r="L88" s="33"/>
      <c r="M88" s="33"/>
    </row>
    <row r="89" spans="1:13" s="44" customFormat="1" ht="24">
      <c r="A89" s="15" t="s">
        <v>196</v>
      </c>
      <c r="B89" s="15" t="s">
        <v>308</v>
      </c>
      <c r="C89" s="31">
        <v>923</v>
      </c>
      <c r="D89" s="31" t="s">
        <v>24</v>
      </c>
      <c r="E89" s="121" t="s">
        <v>299</v>
      </c>
      <c r="F89" s="42"/>
      <c r="G89" s="36"/>
      <c r="H89" s="79"/>
      <c r="I89" s="36"/>
      <c r="J89" s="79"/>
      <c r="K89" s="20">
        <f>'Ведомственная (1)'!K95</f>
        <v>4600</v>
      </c>
      <c r="L89" s="33"/>
      <c r="M89" s="33"/>
    </row>
    <row r="90" spans="1:13" s="44" customFormat="1" ht="24">
      <c r="A90" s="18" t="s">
        <v>197</v>
      </c>
      <c r="B90" s="18" t="s">
        <v>233</v>
      </c>
      <c r="C90" s="42">
        <v>923</v>
      </c>
      <c r="D90" s="42" t="s">
        <v>24</v>
      </c>
      <c r="E90" s="125" t="s">
        <v>299</v>
      </c>
      <c r="F90" s="42">
        <v>200</v>
      </c>
      <c r="G90" s="36"/>
      <c r="H90" s="79"/>
      <c r="I90" s="36"/>
      <c r="J90" s="79"/>
      <c r="K90" s="20">
        <f>'Ведомственная (1)'!K96</f>
        <v>4600</v>
      </c>
      <c r="L90" s="33"/>
      <c r="M90" s="33"/>
    </row>
    <row r="91" spans="1:13" s="44" customFormat="1" ht="36" hidden="1">
      <c r="A91" s="15" t="s">
        <v>300</v>
      </c>
      <c r="B91" s="15" t="s">
        <v>303</v>
      </c>
      <c r="C91" s="31">
        <v>923</v>
      </c>
      <c r="D91" s="31" t="s">
        <v>24</v>
      </c>
      <c r="E91" s="121" t="s">
        <v>302</v>
      </c>
      <c r="F91" s="42"/>
      <c r="G91" s="36"/>
      <c r="H91" s="79"/>
      <c r="I91" s="36"/>
      <c r="J91" s="79"/>
      <c r="K91" s="32"/>
      <c r="L91" s="33"/>
      <c r="M91" s="33"/>
    </row>
    <row r="92" spans="1:13" s="44" customFormat="1" ht="12.75" hidden="1">
      <c r="A92" s="18" t="s">
        <v>301</v>
      </c>
      <c r="B92" s="18" t="s">
        <v>232</v>
      </c>
      <c r="C92" s="42">
        <v>923</v>
      </c>
      <c r="D92" s="42" t="s">
        <v>24</v>
      </c>
      <c r="E92" s="125" t="s">
        <v>302</v>
      </c>
      <c r="F92" s="42">
        <v>200</v>
      </c>
      <c r="G92" s="36"/>
      <c r="H92" s="79"/>
      <c r="I92" s="36"/>
      <c r="J92" s="79"/>
      <c r="K92" s="36"/>
      <c r="L92" s="33"/>
      <c r="M92" s="33"/>
    </row>
    <row r="93" spans="1:13" s="44" customFormat="1" ht="12.75">
      <c r="A93" s="15" t="s">
        <v>74</v>
      </c>
      <c r="B93" s="15" t="s">
        <v>66</v>
      </c>
      <c r="C93" s="31" t="s">
        <v>4</v>
      </c>
      <c r="D93" s="25" t="s">
        <v>67</v>
      </c>
      <c r="E93" s="42"/>
      <c r="F93" s="42"/>
      <c r="G93" s="32"/>
      <c r="H93" s="79"/>
      <c r="I93" s="32"/>
      <c r="J93" s="79"/>
      <c r="K93" s="20">
        <f>'Ведомственная (1)'!K99</f>
        <v>480</v>
      </c>
      <c r="L93" s="33"/>
      <c r="M93" s="33"/>
    </row>
    <row r="94" spans="1:13" s="100" customFormat="1" ht="12.75">
      <c r="A94" s="17" t="s">
        <v>75</v>
      </c>
      <c r="B94" s="17" t="s">
        <v>278</v>
      </c>
      <c r="C94" s="27" t="s">
        <v>4</v>
      </c>
      <c r="D94" s="57" t="s">
        <v>177</v>
      </c>
      <c r="E94" s="66"/>
      <c r="F94" s="66"/>
      <c r="G94" s="28"/>
      <c r="H94" s="83"/>
      <c r="I94" s="28"/>
      <c r="J94" s="83"/>
      <c r="K94" s="162">
        <f>'Ведомственная (1)'!K100</f>
        <v>150</v>
      </c>
      <c r="L94" s="99"/>
      <c r="M94" s="99"/>
    </row>
    <row r="95" spans="1:13" s="44" customFormat="1" ht="36">
      <c r="A95" s="15" t="s">
        <v>76</v>
      </c>
      <c r="B95" s="16" t="s">
        <v>256</v>
      </c>
      <c r="C95" s="31" t="s">
        <v>4</v>
      </c>
      <c r="D95" s="25" t="s">
        <v>177</v>
      </c>
      <c r="E95" s="31">
        <v>4280000181</v>
      </c>
      <c r="F95" s="42"/>
      <c r="G95" s="32"/>
      <c r="H95" s="79"/>
      <c r="I95" s="32"/>
      <c r="J95" s="79"/>
      <c r="K95" s="20">
        <f>'Ведомственная (1)'!K101</f>
        <v>190</v>
      </c>
      <c r="L95" s="33"/>
      <c r="M95" s="33"/>
    </row>
    <row r="96" spans="1:13" s="44" customFormat="1" ht="12.75">
      <c r="A96" s="15" t="s">
        <v>136</v>
      </c>
      <c r="B96" s="18" t="s">
        <v>232</v>
      </c>
      <c r="C96" s="31" t="s">
        <v>4</v>
      </c>
      <c r="D96" s="25" t="s">
        <v>177</v>
      </c>
      <c r="E96" s="42">
        <v>4280000181</v>
      </c>
      <c r="F96" s="125">
        <v>200</v>
      </c>
      <c r="G96" s="32"/>
      <c r="H96" s="79"/>
      <c r="I96" s="32"/>
      <c r="J96" s="79"/>
      <c r="K96" s="20">
        <f>'Ведомственная (1)'!K102</f>
        <v>150</v>
      </c>
      <c r="L96" s="33"/>
      <c r="M96" s="33"/>
    </row>
    <row r="97" spans="1:13" s="102" customFormat="1" ht="12.75">
      <c r="A97" s="17" t="s">
        <v>178</v>
      </c>
      <c r="B97" s="17" t="s">
        <v>78</v>
      </c>
      <c r="C97" s="27" t="s">
        <v>4</v>
      </c>
      <c r="D97" s="57" t="s">
        <v>33</v>
      </c>
      <c r="E97" s="27"/>
      <c r="F97" s="27"/>
      <c r="G97" s="28">
        <f>G100+G98</f>
        <v>690</v>
      </c>
      <c r="H97" s="76"/>
      <c r="I97" s="28">
        <f>I100+I98</f>
        <v>390</v>
      </c>
      <c r="J97" s="76"/>
      <c r="K97" s="162">
        <f>'Ведомственная (1)'!K103</f>
        <v>330</v>
      </c>
      <c r="L97" s="101"/>
      <c r="M97" s="101"/>
    </row>
    <row r="98" spans="1:13" s="58" customFormat="1" ht="24">
      <c r="A98" s="15" t="s">
        <v>179</v>
      </c>
      <c r="B98" s="16" t="s">
        <v>257</v>
      </c>
      <c r="C98" s="31" t="s">
        <v>4</v>
      </c>
      <c r="D98" s="31" t="s">
        <v>33</v>
      </c>
      <c r="E98" s="31">
        <v>4310000191</v>
      </c>
      <c r="F98" s="31"/>
      <c r="G98" s="32">
        <f>G99</f>
        <v>540</v>
      </c>
      <c r="H98" s="77"/>
      <c r="I98" s="32">
        <f>I99</f>
        <v>300</v>
      </c>
      <c r="J98" s="77"/>
      <c r="K98" s="20">
        <f>'Ведомственная (1)'!K104</f>
        <v>180</v>
      </c>
      <c r="L98" s="50"/>
      <c r="M98" s="50"/>
    </row>
    <row r="99" spans="1:13" s="44" customFormat="1" ht="12.75">
      <c r="A99" s="18" t="s">
        <v>180</v>
      </c>
      <c r="B99" s="18" t="s">
        <v>232</v>
      </c>
      <c r="C99" s="42" t="s">
        <v>4</v>
      </c>
      <c r="D99" s="42" t="s">
        <v>33</v>
      </c>
      <c r="E99" s="42">
        <v>4310000191</v>
      </c>
      <c r="F99" s="42">
        <v>200</v>
      </c>
      <c r="G99" s="36">
        <v>540</v>
      </c>
      <c r="H99" s="79">
        <v>103.3</v>
      </c>
      <c r="I99" s="36">
        <v>300</v>
      </c>
      <c r="J99" s="79"/>
      <c r="K99" s="20">
        <f>'Ведомственная (1)'!K105</f>
        <v>180</v>
      </c>
      <c r="L99" s="33"/>
      <c r="M99" s="33"/>
    </row>
    <row r="100" spans="1:13" s="51" customFormat="1" ht="36">
      <c r="A100" s="15" t="s">
        <v>181</v>
      </c>
      <c r="B100" s="15" t="s">
        <v>276</v>
      </c>
      <c r="C100" s="31" t="s">
        <v>4</v>
      </c>
      <c r="D100" s="31" t="s">
        <v>33</v>
      </c>
      <c r="E100" s="31">
        <v>7940000561</v>
      </c>
      <c r="F100" s="31"/>
      <c r="G100" s="32">
        <f>G101</f>
        <v>150</v>
      </c>
      <c r="H100" s="77"/>
      <c r="I100" s="32">
        <f>I101</f>
        <v>90</v>
      </c>
      <c r="J100" s="77"/>
      <c r="K100" s="20">
        <f>'Ведомственная (1)'!K106</f>
        <v>150</v>
      </c>
      <c r="L100" s="50"/>
      <c r="M100" s="50"/>
    </row>
    <row r="101" spans="1:13" s="44" customFormat="1" ht="12.75">
      <c r="A101" s="18" t="s">
        <v>182</v>
      </c>
      <c r="B101" s="10" t="s">
        <v>232</v>
      </c>
      <c r="C101" s="42" t="s">
        <v>4</v>
      </c>
      <c r="D101" s="42" t="s">
        <v>33</v>
      </c>
      <c r="E101" s="42">
        <v>7940000561</v>
      </c>
      <c r="F101" s="42">
        <v>200</v>
      </c>
      <c r="G101" s="36">
        <v>150</v>
      </c>
      <c r="H101" s="79">
        <v>-33</v>
      </c>
      <c r="I101" s="36">
        <v>90</v>
      </c>
      <c r="J101" s="79"/>
      <c r="K101" s="20">
        <f>'Ведомственная (1)'!K107</f>
        <v>150</v>
      </c>
      <c r="L101" s="33"/>
      <c r="M101" s="33"/>
    </row>
    <row r="102" spans="1:13" s="44" customFormat="1" ht="12.75">
      <c r="A102" s="15" t="s">
        <v>77</v>
      </c>
      <c r="B102" s="15" t="s">
        <v>151</v>
      </c>
      <c r="C102" s="31" t="s">
        <v>4</v>
      </c>
      <c r="D102" s="25" t="s">
        <v>79</v>
      </c>
      <c r="E102" s="31"/>
      <c r="F102" s="31"/>
      <c r="G102" s="32">
        <f>G103</f>
        <v>8646</v>
      </c>
      <c r="H102" s="77"/>
      <c r="I102" s="32" t="e">
        <f>I103</f>
        <v>#REF!</v>
      </c>
      <c r="J102" s="77"/>
      <c r="K102" s="20">
        <f>'Ведомственная (1)'!K108</f>
        <v>11000</v>
      </c>
      <c r="L102" s="33"/>
      <c r="M102" s="33"/>
    </row>
    <row r="103" spans="1:13" s="58" customFormat="1" ht="12.75">
      <c r="A103" s="17" t="s">
        <v>80</v>
      </c>
      <c r="B103" s="17" t="s">
        <v>82</v>
      </c>
      <c r="C103" s="27" t="s">
        <v>4</v>
      </c>
      <c r="D103" s="57" t="s">
        <v>35</v>
      </c>
      <c r="E103" s="27"/>
      <c r="F103" s="27"/>
      <c r="G103" s="28">
        <f>G104</f>
        <v>8646</v>
      </c>
      <c r="H103" s="76"/>
      <c r="I103" s="28" t="e">
        <f>I104+#REF!+#REF!+#REF!</f>
        <v>#REF!</v>
      </c>
      <c r="J103" s="76"/>
      <c r="K103" s="162">
        <f>'Ведомственная (1)'!K109</f>
        <v>11000</v>
      </c>
      <c r="L103" s="50"/>
      <c r="M103" s="50"/>
    </row>
    <row r="104" spans="1:13" s="58" customFormat="1" ht="46.5" customHeight="1">
      <c r="A104" s="15" t="s">
        <v>81</v>
      </c>
      <c r="B104" s="15" t="s">
        <v>240</v>
      </c>
      <c r="C104" s="31" t="s">
        <v>4</v>
      </c>
      <c r="D104" s="31" t="s">
        <v>35</v>
      </c>
      <c r="E104" s="31">
        <v>7950000201</v>
      </c>
      <c r="F104" s="31"/>
      <c r="G104" s="32">
        <f>G105</f>
        <v>8646</v>
      </c>
      <c r="H104" s="77"/>
      <c r="I104" s="32">
        <f>I105</f>
        <v>6740.5</v>
      </c>
      <c r="J104" s="77"/>
      <c r="K104" s="20">
        <f>'Ведомственная (1)'!K110</f>
        <v>11000</v>
      </c>
      <c r="L104" s="50"/>
      <c r="M104" s="50"/>
    </row>
    <row r="105" spans="1:13" s="51" customFormat="1" ht="12.75">
      <c r="A105" s="18" t="s">
        <v>137</v>
      </c>
      <c r="B105" s="18" t="s">
        <v>232</v>
      </c>
      <c r="C105" s="42" t="s">
        <v>4</v>
      </c>
      <c r="D105" s="42" t="s">
        <v>35</v>
      </c>
      <c r="E105" s="42">
        <v>7950000201</v>
      </c>
      <c r="F105" s="42">
        <v>200</v>
      </c>
      <c r="G105" s="36">
        <v>8646</v>
      </c>
      <c r="H105" s="79">
        <v>162.5</v>
      </c>
      <c r="I105" s="36">
        <v>6740.5</v>
      </c>
      <c r="J105" s="79"/>
      <c r="K105" s="20">
        <f>'Ведомственная (1)'!K111</f>
        <v>11000</v>
      </c>
      <c r="L105" s="50"/>
      <c r="M105" s="50"/>
    </row>
    <row r="106" spans="1:13" s="44" customFormat="1" ht="12.75">
      <c r="A106" s="15" t="s">
        <v>83</v>
      </c>
      <c r="B106" s="15" t="s">
        <v>84</v>
      </c>
      <c r="C106" s="31" t="s">
        <v>4</v>
      </c>
      <c r="D106" s="25" t="s">
        <v>87</v>
      </c>
      <c r="E106" s="31"/>
      <c r="F106" s="31"/>
      <c r="G106" s="32">
        <f>G110</f>
        <v>7900.900000000001</v>
      </c>
      <c r="H106" s="77"/>
      <c r="I106" s="32">
        <f>I110+I107</f>
        <v>8793.800000000001</v>
      </c>
      <c r="J106" s="77"/>
      <c r="K106" s="20">
        <f>'Ведомственная (1)'!K112</f>
        <v>11209.3</v>
      </c>
      <c r="L106" s="33"/>
      <c r="M106" s="33"/>
    </row>
    <row r="107" spans="1:13" s="44" customFormat="1" ht="12.75">
      <c r="A107" s="163" t="s">
        <v>85</v>
      </c>
      <c r="B107" s="163" t="s">
        <v>160</v>
      </c>
      <c r="C107" s="164">
        <v>923</v>
      </c>
      <c r="D107" s="164">
        <v>1003</v>
      </c>
      <c r="E107" s="164"/>
      <c r="F107" s="164"/>
      <c r="G107" s="95"/>
      <c r="H107" s="96"/>
      <c r="I107" s="95">
        <f>I109</f>
        <v>474.6</v>
      </c>
      <c r="J107" s="96"/>
      <c r="K107" s="162">
        <f>'Ведомственная (1)'!K113</f>
        <v>752.5</v>
      </c>
      <c r="L107" s="33"/>
      <c r="M107" s="33"/>
    </row>
    <row r="108" spans="1:13" s="44" customFormat="1" ht="24">
      <c r="A108" s="15" t="s">
        <v>88</v>
      </c>
      <c r="B108" s="115" t="s">
        <v>176</v>
      </c>
      <c r="C108" s="45">
        <v>923</v>
      </c>
      <c r="D108" s="45">
        <v>1003</v>
      </c>
      <c r="E108" s="45">
        <v>5050000231</v>
      </c>
      <c r="F108" s="118"/>
      <c r="G108" s="36"/>
      <c r="H108" s="80"/>
      <c r="I108" s="36">
        <f>I109</f>
        <v>474.6</v>
      </c>
      <c r="J108" s="80"/>
      <c r="K108" s="20">
        <f>'Ведомственная (1)'!K114</f>
        <v>752.5</v>
      </c>
      <c r="L108" s="33"/>
      <c r="M108" s="33"/>
    </row>
    <row r="109" spans="1:13" s="44" customFormat="1" ht="12.75">
      <c r="A109" s="15" t="s">
        <v>138</v>
      </c>
      <c r="B109" s="115" t="s">
        <v>215</v>
      </c>
      <c r="C109" s="45">
        <v>923</v>
      </c>
      <c r="D109" s="45">
        <v>1003</v>
      </c>
      <c r="E109" s="45">
        <v>5050000231</v>
      </c>
      <c r="F109" s="119" t="s">
        <v>216</v>
      </c>
      <c r="G109" s="36"/>
      <c r="H109" s="80"/>
      <c r="I109" s="36">
        <v>474.6</v>
      </c>
      <c r="J109" s="80"/>
      <c r="K109" s="20">
        <f>'Ведомственная (1)'!K115</f>
        <v>752.5</v>
      </c>
      <c r="L109" s="33"/>
      <c r="M109" s="33"/>
    </row>
    <row r="110" spans="1:13" s="58" customFormat="1" ht="12.75">
      <c r="A110" s="17" t="s">
        <v>161</v>
      </c>
      <c r="B110" s="116" t="s">
        <v>86</v>
      </c>
      <c r="C110" s="27" t="s">
        <v>4</v>
      </c>
      <c r="D110" s="57" t="s">
        <v>37</v>
      </c>
      <c r="E110" s="27"/>
      <c r="F110" s="120"/>
      <c r="G110" s="28">
        <f>G111+G113+G115</f>
        <v>7900.900000000001</v>
      </c>
      <c r="H110" s="76"/>
      <c r="I110" s="28">
        <f>I111+I113+I115</f>
        <v>8319.2</v>
      </c>
      <c r="J110" s="76"/>
      <c r="K110" s="162">
        <f>'Ведомственная (1)'!K116</f>
        <v>10456.8</v>
      </c>
      <c r="L110" s="50"/>
      <c r="M110" s="50"/>
    </row>
    <row r="111" spans="1:13" s="58" customFormat="1" ht="36">
      <c r="A111" s="15" t="s">
        <v>162</v>
      </c>
      <c r="B111" s="117" t="s">
        <v>260</v>
      </c>
      <c r="C111" s="31" t="s">
        <v>4</v>
      </c>
      <c r="D111" s="31" t="s">
        <v>37</v>
      </c>
      <c r="E111" s="25" t="s">
        <v>293</v>
      </c>
      <c r="F111" s="121"/>
      <c r="G111" s="32">
        <f>G112</f>
        <v>5703.6</v>
      </c>
      <c r="H111" s="77"/>
      <c r="I111" s="32">
        <f>I112</f>
        <v>5965.3</v>
      </c>
      <c r="J111" s="77"/>
      <c r="K111" s="20">
        <f>'Ведомственная (1)'!K117</f>
        <v>8095.5</v>
      </c>
      <c r="L111" s="50"/>
      <c r="M111" s="50"/>
    </row>
    <row r="112" spans="1:13" s="51" customFormat="1" ht="12.75">
      <c r="A112" s="18" t="s">
        <v>163</v>
      </c>
      <c r="B112" s="115" t="s">
        <v>215</v>
      </c>
      <c r="C112" s="42" t="s">
        <v>4</v>
      </c>
      <c r="D112" s="42" t="s">
        <v>37</v>
      </c>
      <c r="E112" s="43" t="s">
        <v>293</v>
      </c>
      <c r="F112" s="122">
        <v>300</v>
      </c>
      <c r="G112" s="36">
        <v>5703.6</v>
      </c>
      <c r="H112" s="79"/>
      <c r="I112" s="36">
        <v>5965.3</v>
      </c>
      <c r="J112" s="79"/>
      <c r="K112" s="20">
        <f>'Ведомственная (1)'!K118</f>
        <v>8095.5</v>
      </c>
      <c r="L112" s="50"/>
      <c r="M112" s="50"/>
    </row>
    <row r="113" spans="1:13" s="44" customFormat="1" ht="36">
      <c r="A113" s="15" t="s">
        <v>164</v>
      </c>
      <c r="B113" s="117" t="s">
        <v>261</v>
      </c>
      <c r="C113" s="31" t="s">
        <v>4</v>
      </c>
      <c r="D113" s="31" t="s">
        <v>37</v>
      </c>
      <c r="E113" s="25" t="s">
        <v>294</v>
      </c>
      <c r="F113" s="123"/>
      <c r="G113" s="32">
        <f>G114</f>
        <v>356.5</v>
      </c>
      <c r="H113" s="77"/>
      <c r="I113" s="32">
        <f>I114</f>
        <v>433.7</v>
      </c>
      <c r="J113" s="77"/>
      <c r="K113" s="20">
        <f>'Ведомственная (1)'!K119</f>
        <v>2361.3</v>
      </c>
      <c r="L113" s="33"/>
      <c r="M113" s="33"/>
    </row>
    <row r="114" spans="1:13" s="44" customFormat="1" ht="12.75">
      <c r="A114" s="13" t="s">
        <v>165</v>
      </c>
      <c r="B114" s="115" t="s">
        <v>215</v>
      </c>
      <c r="C114" s="45" t="s">
        <v>4</v>
      </c>
      <c r="D114" s="45" t="s">
        <v>37</v>
      </c>
      <c r="E114" s="43" t="s">
        <v>294</v>
      </c>
      <c r="F114" s="122">
        <v>300</v>
      </c>
      <c r="G114" s="36">
        <v>356.5</v>
      </c>
      <c r="H114" s="80"/>
      <c r="I114" s="36">
        <v>433.7</v>
      </c>
      <c r="J114" s="80"/>
      <c r="K114" s="20">
        <f>'Ведомственная (1)'!K120</f>
        <v>2361.3</v>
      </c>
      <c r="L114" s="33"/>
      <c r="M114" s="33"/>
    </row>
    <row r="115" spans="1:13" s="44" customFormat="1" ht="36" hidden="1">
      <c r="A115" s="15" t="s">
        <v>166</v>
      </c>
      <c r="B115" s="15" t="s">
        <v>262</v>
      </c>
      <c r="C115" s="31" t="s">
        <v>4</v>
      </c>
      <c r="D115" s="31" t="s">
        <v>37</v>
      </c>
      <c r="E115" s="25" t="s">
        <v>259</v>
      </c>
      <c r="F115" s="123"/>
      <c r="G115" s="32">
        <f>G116</f>
        <v>1840.8</v>
      </c>
      <c r="H115" s="77"/>
      <c r="I115" s="32">
        <f>I116</f>
        <v>1920.2</v>
      </c>
      <c r="J115" s="77"/>
      <c r="K115" s="20"/>
      <c r="L115" s="33"/>
      <c r="M115" s="33"/>
    </row>
    <row r="116" spans="1:13" s="44" customFormat="1" ht="36" hidden="1">
      <c r="A116" s="13" t="s">
        <v>167</v>
      </c>
      <c r="B116" s="10" t="s">
        <v>244</v>
      </c>
      <c r="C116" s="42" t="s">
        <v>4</v>
      </c>
      <c r="D116" s="45" t="s">
        <v>37</v>
      </c>
      <c r="E116" s="43" t="s">
        <v>259</v>
      </c>
      <c r="F116" s="122">
        <v>100</v>
      </c>
      <c r="G116" s="36">
        <v>1840.8</v>
      </c>
      <c r="H116" s="79"/>
      <c r="I116" s="36">
        <v>1920.2</v>
      </c>
      <c r="J116" s="79"/>
      <c r="K116" s="20"/>
      <c r="L116" s="33"/>
      <c r="M116" s="33"/>
    </row>
    <row r="117" spans="1:13" s="44" customFormat="1" ht="12.75" hidden="1">
      <c r="A117" s="13" t="s">
        <v>202</v>
      </c>
      <c r="B117" s="18" t="s">
        <v>232</v>
      </c>
      <c r="C117" s="42" t="s">
        <v>4</v>
      </c>
      <c r="D117" s="45" t="s">
        <v>37</v>
      </c>
      <c r="E117" s="43" t="s">
        <v>259</v>
      </c>
      <c r="F117" s="122">
        <v>200</v>
      </c>
      <c r="G117" s="36"/>
      <c r="H117" s="79"/>
      <c r="I117" s="36"/>
      <c r="J117" s="79"/>
      <c r="K117" s="20"/>
      <c r="L117" s="33"/>
      <c r="M117" s="33"/>
    </row>
    <row r="118" spans="1:13" s="51" customFormat="1" ht="12.75">
      <c r="A118" s="15" t="s">
        <v>99</v>
      </c>
      <c r="B118" s="15" t="s">
        <v>100</v>
      </c>
      <c r="C118" s="31">
        <v>923</v>
      </c>
      <c r="D118" s="31">
        <v>1100</v>
      </c>
      <c r="E118" s="31"/>
      <c r="F118" s="121"/>
      <c r="G118" s="63">
        <f>G119</f>
        <v>400</v>
      </c>
      <c r="H118" s="77"/>
      <c r="I118" s="63">
        <f>I119</f>
        <v>300</v>
      </c>
      <c r="J118" s="77"/>
      <c r="K118" s="20">
        <f>'Ведомственная (1)'!K124</f>
        <v>400</v>
      </c>
      <c r="L118" s="50"/>
      <c r="M118" s="50"/>
    </row>
    <row r="119" spans="1:13" s="44" customFormat="1" ht="12.75">
      <c r="A119" s="22" t="s">
        <v>101</v>
      </c>
      <c r="B119" s="17" t="s">
        <v>102</v>
      </c>
      <c r="C119" s="27">
        <v>923</v>
      </c>
      <c r="D119" s="27">
        <v>1102</v>
      </c>
      <c r="E119" s="27"/>
      <c r="F119" s="120"/>
      <c r="G119" s="28">
        <f>G120</f>
        <v>400</v>
      </c>
      <c r="H119" s="76"/>
      <c r="I119" s="28">
        <f>I120</f>
        <v>300</v>
      </c>
      <c r="J119" s="76"/>
      <c r="K119" s="162">
        <f>'Ведомственная (1)'!K125</f>
        <v>400</v>
      </c>
      <c r="L119" s="33"/>
      <c r="M119" s="33"/>
    </row>
    <row r="120" spans="1:13" s="44" customFormat="1" ht="24">
      <c r="A120" s="64" t="s">
        <v>103</v>
      </c>
      <c r="B120" s="10" t="s">
        <v>241</v>
      </c>
      <c r="C120" s="42">
        <v>923</v>
      </c>
      <c r="D120" s="42">
        <v>1102</v>
      </c>
      <c r="E120" s="60">
        <v>7960000241</v>
      </c>
      <c r="F120" s="118"/>
      <c r="G120" s="36">
        <f>G121</f>
        <v>400</v>
      </c>
      <c r="H120" s="80"/>
      <c r="I120" s="36">
        <f>I121</f>
        <v>300</v>
      </c>
      <c r="J120" s="80"/>
      <c r="K120" s="20">
        <f>'Ведомственная (1)'!K126</f>
        <v>400</v>
      </c>
      <c r="L120" s="33"/>
      <c r="M120" s="33"/>
    </row>
    <row r="121" spans="1:13" s="44" customFormat="1" ht="12.75">
      <c r="A121" s="64" t="s">
        <v>139</v>
      </c>
      <c r="B121" s="18" t="s">
        <v>232</v>
      </c>
      <c r="C121" s="42">
        <v>923</v>
      </c>
      <c r="D121" s="42">
        <v>1102</v>
      </c>
      <c r="E121" s="45">
        <v>7960000241</v>
      </c>
      <c r="F121" s="118">
        <v>200</v>
      </c>
      <c r="G121" s="36">
        <v>400</v>
      </c>
      <c r="H121" s="80">
        <v>-102.2</v>
      </c>
      <c r="I121" s="36">
        <v>300</v>
      </c>
      <c r="J121" s="80"/>
      <c r="K121" s="20">
        <f>'Ведомственная (1)'!K127</f>
        <v>400</v>
      </c>
      <c r="L121" s="33"/>
      <c r="M121" s="33"/>
    </row>
    <row r="122" spans="1:13" s="41" customFormat="1" ht="12.75">
      <c r="A122" s="65" t="s">
        <v>104</v>
      </c>
      <c r="B122" s="16" t="s">
        <v>105</v>
      </c>
      <c r="C122" s="31">
        <v>923</v>
      </c>
      <c r="D122" s="31">
        <v>1200</v>
      </c>
      <c r="E122" s="45"/>
      <c r="F122" s="118"/>
      <c r="G122" s="32" t="e">
        <f>G123</f>
        <v>#REF!</v>
      </c>
      <c r="H122" s="80"/>
      <c r="I122" s="32" t="e">
        <f>I123</f>
        <v>#REF!</v>
      </c>
      <c r="J122" s="80"/>
      <c r="K122" s="20">
        <f>'Ведомственная (1)'!K128</f>
        <v>2166.7</v>
      </c>
      <c r="L122" s="40"/>
      <c r="M122" s="40"/>
    </row>
    <row r="123" spans="1:14" s="68" customFormat="1" ht="12.75">
      <c r="A123" s="22" t="s">
        <v>106</v>
      </c>
      <c r="B123" s="22" t="s">
        <v>107</v>
      </c>
      <c r="C123" s="66">
        <v>923</v>
      </c>
      <c r="D123" s="66">
        <v>1202</v>
      </c>
      <c r="E123" s="66"/>
      <c r="F123" s="124"/>
      <c r="G123" s="67" t="e">
        <f>G124</f>
        <v>#REF!</v>
      </c>
      <c r="H123" s="83"/>
      <c r="I123" s="67" t="e">
        <f>I124</f>
        <v>#REF!</v>
      </c>
      <c r="J123" s="83"/>
      <c r="K123" s="162">
        <f>'Ведомственная (1)'!K129</f>
        <v>2166.7</v>
      </c>
      <c r="N123" s="41"/>
    </row>
    <row r="124" spans="1:14" s="70" customFormat="1" ht="24">
      <c r="A124" s="18" t="s">
        <v>120</v>
      </c>
      <c r="B124" s="18" t="s">
        <v>117</v>
      </c>
      <c r="C124" s="42" t="s">
        <v>4</v>
      </c>
      <c r="D124" s="42">
        <v>1202</v>
      </c>
      <c r="E124" s="31">
        <v>4570000251</v>
      </c>
      <c r="F124" s="125"/>
      <c r="G124" s="69" t="e">
        <f>#REF!</f>
        <v>#REF!</v>
      </c>
      <c r="H124" s="79"/>
      <c r="I124" s="69" t="e">
        <f>#REF!</f>
        <v>#REF!</v>
      </c>
      <c r="J124" s="79"/>
      <c r="K124" s="20">
        <f>'Ведомственная (1)'!K130</f>
        <v>2166.7</v>
      </c>
      <c r="N124" s="34"/>
    </row>
    <row r="125" spans="1:14" s="70" customFormat="1" ht="12.75">
      <c r="A125" s="18" t="s">
        <v>140</v>
      </c>
      <c r="B125" s="18" t="s">
        <v>232</v>
      </c>
      <c r="C125" s="42">
        <v>923</v>
      </c>
      <c r="D125" s="42">
        <v>1202</v>
      </c>
      <c r="E125" s="42">
        <v>4570000251</v>
      </c>
      <c r="F125" s="125">
        <v>200</v>
      </c>
      <c r="G125" s="69"/>
      <c r="H125" s="79"/>
      <c r="I125" s="69"/>
      <c r="J125" s="79"/>
      <c r="K125" s="20">
        <f>'Ведомственная (1)'!K131</f>
        <v>2166.7</v>
      </c>
      <c r="N125" s="34"/>
    </row>
    <row r="126" spans="1:14" s="74" customFormat="1" ht="12.75">
      <c r="A126" s="24"/>
      <c r="B126" s="71" t="s">
        <v>39</v>
      </c>
      <c r="C126" s="72"/>
      <c r="D126" s="72"/>
      <c r="E126" s="72"/>
      <c r="F126" s="72"/>
      <c r="G126" s="73" t="e">
        <f>G9+G57+G61+G67+G97+G102+G106+G118+G122</f>
        <v>#REF!</v>
      </c>
      <c r="H126" s="84"/>
      <c r="I126" s="73" t="e">
        <f>I9+I57+I61+I67+I97+I102+I106+I118+I122+K126</f>
        <v>#REF!</v>
      </c>
      <c r="J126" s="84"/>
      <c r="K126" s="20">
        <f>'Ведомственная (1)'!K132</f>
        <v>89189.1</v>
      </c>
      <c r="N126" s="47"/>
    </row>
    <row r="127" spans="1:14" s="74" customFormat="1" ht="12.75">
      <c r="A127" s="2"/>
      <c r="B127" s="2"/>
      <c r="H127" s="85"/>
      <c r="J127" s="85"/>
      <c r="N127" s="47"/>
    </row>
    <row r="128" spans="1:10" s="74" customFormat="1" ht="12.75">
      <c r="A128" s="2"/>
      <c r="B128" s="2"/>
      <c r="H128" s="85"/>
      <c r="J128" s="85"/>
    </row>
    <row r="129" spans="1:10" s="74" customFormat="1" ht="12.75">
      <c r="A129" s="2"/>
      <c r="B129" s="2"/>
      <c r="H129" s="85"/>
      <c r="J129" s="85"/>
    </row>
    <row r="130" spans="1:10" s="74" customFormat="1" ht="12.75">
      <c r="A130" s="2"/>
      <c r="B130" s="2"/>
      <c r="H130" s="85"/>
      <c r="J130" s="85"/>
    </row>
    <row r="131" spans="1:10" s="74" customFormat="1" ht="12.75">
      <c r="A131" s="2"/>
      <c r="B131" s="2"/>
      <c r="H131" s="85"/>
      <c r="J131" s="85"/>
    </row>
    <row r="132" spans="1:10" s="74" customFormat="1" ht="12.75">
      <c r="A132" s="2"/>
      <c r="B132" s="2"/>
      <c r="H132" s="85"/>
      <c r="J132" s="85"/>
    </row>
    <row r="133" spans="1:10" s="74" customFormat="1" ht="12.75">
      <c r="A133" s="2"/>
      <c r="B133" s="2"/>
      <c r="H133" s="85"/>
      <c r="J133" s="85"/>
    </row>
    <row r="134" spans="1:10" s="74" customFormat="1" ht="12.75">
      <c r="A134" s="2"/>
      <c r="B134" s="2"/>
      <c r="H134" s="85"/>
      <c r="J134" s="85"/>
    </row>
    <row r="135" spans="1:10" s="74" customFormat="1" ht="12.75">
      <c r="A135" s="2"/>
      <c r="B135" s="2"/>
      <c r="H135" s="85"/>
      <c r="J135" s="85"/>
    </row>
    <row r="136" spans="1:10" s="74" customFormat="1" ht="12.75">
      <c r="A136" s="2"/>
      <c r="B136" s="2"/>
      <c r="H136" s="85"/>
      <c r="J136" s="85"/>
    </row>
    <row r="137" spans="1:10" s="74" customFormat="1" ht="12.75">
      <c r="A137" s="2"/>
      <c r="B137" s="2"/>
      <c r="H137" s="85"/>
      <c r="J137" s="85"/>
    </row>
    <row r="138" spans="1:10" s="74" customFormat="1" ht="12.75">
      <c r="A138" s="2"/>
      <c r="B138" s="2"/>
      <c r="H138" s="85"/>
      <c r="J138" s="85"/>
    </row>
    <row r="139" spans="1:10" s="74" customFormat="1" ht="12.75">
      <c r="A139" s="2"/>
      <c r="B139" s="2"/>
      <c r="H139" s="85"/>
      <c r="J139" s="85"/>
    </row>
    <row r="140" spans="1:10" s="74" customFormat="1" ht="12.75">
      <c r="A140" s="2"/>
      <c r="B140" s="2"/>
      <c r="H140" s="85"/>
      <c r="J140" s="85"/>
    </row>
    <row r="141" spans="1:10" s="74" customFormat="1" ht="12.75">
      <c r="A141" s="2"/>
      <c r="B141" s="2"/>
      <c r="H141" s="85"/>
      <c r="J141" s="85"/>
    </row>
    <row r="142" spans="1:10" s="74" customFormat="1" ht="12.75">
      <c r="A142" s="2"/>
      <c r="B142" s="2"/>
      <c r="H142" s="85"/>
      <c r="J142" s="85"/>
    </row>
    <row r="143" spans="1:10" s="74" customFormat="1" ht="12.75">
      <c r="A143" s="2"/>
      <c r="B143" s="2"/>
      <c r="H143" s="85"/>
      <c r="J143" s="85"/>
    </row>
    <row r="144" spans="1:10" s="74" customFormat="1" ht="12.75">
      <c r="A144" s="2"/>
      <c r="B144" s="2"/>
      <c r="H144" s="85"/>
      <c r="J144" s="85"/>
    </row>
    <row r="145" spans="1:10" s="74" customFormat="1" ht="12.75">
      <c r="A145" s="2"/>
      <c r="B145" s="2"/>
      <c r="H145" s="85"/>
      <c r="J145" s="85"/>
    </row>
    <row r="146" spans="1:10" s="74" customFormat="1" ht="12.75">
      <c r="A146" s="2"/>
      <c r="B146" s="2"/>
      <c r="H146" s="85"/>
      <c r="J146" s="85"/>
    </row>
    <row r="147" spans="1:10" s="74" customFormat="1" ht="12.75">
      <c r="A147" s="2"/>
      <c r="B147" s="2"/>
      <c r="H147" s="85"/>
      <c r="J147" s="85"/>
    </row>
    <row r="148" spans="1:10" s="74" customFormat="1" ht="12.75">
      <c r="A148" s="2"/>
      <c r="B148" s="2"/>
      <c r="H148" s="85"/>
      <c r="J148" s="85"/>
    </row>
    <row r="149" spans="1:10" s="74" customFormat="1" ht="12.75">
      <c r="A149" s="2"/>
      <c r="B149" s="2"/>
      <c r="H149" s="85"/>
      <c r="J149" s="85"/>
    </row>
    <row r="150" spans="1:10" s="74" customFormat="1" ht="12.75">
      <c r="A150" s="2"/>
      <c r="B150" s="2"/>
      <c r="H150" s="85"/>
      <c r="J150" s="85"/>
    </row>
    <row r="151" spans="1:10" s="74" customFormat="1" ht="12.75">
      <c r="A151" s="2"/>
      <c r="B151" s="2"/>
      <c r="H151" s="85"/>
      <c r="J151" s="85"/>
    </row>
    <row r="152" spans="1:10" s="74" customFormat="1" ht="12.75">
      <c r="A152" s="2"/>
      <c r="B152" s="2"/>
      <c r="H152" s="85"/>
      <c r="J152" s="85"/>
    </row>
    <row r="153" spans="1:10" s="74" customFormat="1" ht="12.75">
      <c r="A153" s="2"/>
      <c r="B153" s="2"/>
      <c r="H153" s="85"/>
      <c r="J153" s="85"/>
    </row>
    <row r="154" spans="1:10" s="74" customFormat="1" ht="12.75">
      <c r="A154" s="2"/>
      <c r="B154" s="2"/>
      <c r="H154" s="85"/>
      <c r="J154" s="85"/>
    </row>
    <row r="155" spans="1:10" s="74" customFormat="1" ht="12.75">
      <c r="A155" s="2"/>
      <c r="B155" s="2"/>
      <c r="H155" s="85"/>
      <c r="J155" s="85"/>
    </row>
    <row r="156" spans="1:10" s="74" customFormat="1" ht="12.75">
      <c r="A156" s="2"/>
      <c r="B156" s="2"/>
      <c r="H156" s="85"/>
      <c r="J156" s="85"/>
    </row>
    <row r="157" spans="1:10" s="74" customFormat="1" ht="12.75">
      <c r="A157" s="2"/>
      <c r="B157" s="2"/>
      <c r="H157" s="85"/>
      <c r="J157" s="85"/>
    </row>
    <row r="158" spans="1:10" s="74" customFormat="1" ht="12.75">
      <c r="A158" s="2"/>
      <c r="B158" s="2"/>
      <c r="H158" s="85"/>
      <c r="J158" s="85"/>
    </row>
    <row r="159" spans="1:10" s="74" customFormat="1" ht="12.75">
      <c r="A159" s="2"/>
      <c r="B159" s="2"/>
      <c r="H159" s="85"/>
      <c r="J159" s="85"/>
    </row>
    <row r="160" spans="1:10" s="74" customFormat="1" ht="12.75">
      <c r="A160" s="2"/>
      <c r="B160" s="2"/>
      <c r="H160" s="85"/>
      <c r="J160" s="85"/>
    </row>
    <row r="161" spans="1:10" s="74" customFormat="1" ht="12.75">
      <c r="A161" s="2"/>
      <c r="B161" s="2"/>
      <c r="H161" s="85"/>
      <c r="J161" s="85"/>
    </row>
    <row r="162" spans="1:10" s="74" customFormat="1" ht="12.75">
      <c r="A162" s="2"/>
      <c r="B162" s="2"/>
      <c r="H162" s="85"/>
      <c r="J162" s="85"/>
    </row>
    <row r="163" spans="1:10" s="74" customFormat="1" ht="12.75">
      <c r="A163" s="2"/>
      <c r="B163" s="2"/>
      <c r="H163" s="85"/>
      <c r="J163" s="85"/>
    </row>
    <row r="164" spans="1:10" s="74" customFormat="1" ht="12.75">
      <c r="A164" s="2"/>
      <c r="B164" s="2"/>
      <c r="H164" s="85"/>
      <c r="J164" s="85"/>
    </row>
    <row r="165" spans="1:10" s="74" customFormat="1" ht="12.75">
      <c r="A165" s="2"/>
      <c r="B165" s="2"/>
      <c r="H165" s="85"/>
      <c r="J165" s="85"/>
    </row>
    <row r="166" spans="1:10" s="74" customFormat="1" ht="12.75">
      <c r="A166" s="2"/>
      <c r="B166" s="2"/>
      <c r="H166" s="85"/>
      <c r="J166" s="85"/>
    </row>
    <row r="167" spans="1:10" s="74" customFormat="1" ht="12.75">
      <c r="A167" s="2"/>
      <c r="B167" s="2"/>
      <c r="H167" s="85"/>
      <c r="J167" s="85"/>
    </row>
    <row r="168" spans="1:10" s="74" customFormat="1" ht="12.75">
      <c r="A168" s="2"/>
      <c r="B168" s="2"/>
      <c r="H168" s="85"/>
      <c r="J168" s="85"/>
    </row>
    <row r="169" spans="1:10" s="74" customFormat="1" ht="12.75">
      <c r="A169" s="2"/>
      <c r="B169" s="2"/>
      <c r="H169" s="85"/>
      <c r="J169" s="85"/>
    </row>
    <row r="170" spans="1:10" s="74" customFormat="1" ht="12.75">
      <c r="A170" s="2"/>
      <c r="B170" s="2"/>
      <c r="H170" s="85"/>
      <c r="J170" s="85"/>
    </row>
    <row r="171" spans="1:10" s="74" customFormat="1" ht="12.75">
      <c r="A171" s="2"/>
      <c r="B171" s="2"/>
      <c r="H171" s="85"/>
      <c r="J171" s="85"/>
    </row>
    <row r="172" spans="1:10" s="74" customFormat="1" ht="12.75">
      <c r="A172" s="2"/>
      <c r="B172" s="2"/>
      <c r="H172" s="85"/>
      <c r="J172" s="85"/>
    </row>
    <row r="173" spans="1:10" s="74" customFormat="1" ht="12.75">
      <c r="A173" s="2"/>
      <c r="B173" s="2"/>
      <c r="H173" s="85"/>
      <c r="J173" s="85"/>
    </row>
    <row r="174" spans="1:10" s="74" customFormat="1" ht="12.75">
      <c r="A174" s="2"/>
      <c r="B174" s="2"/>
      <c r="H174" s="85"/>
      <c r="J174" s="85"/>
    </row>
    <row r="175" spans="1:10" s="74" customFormat="1" ht="12.75">
      <c r="A175" s="2"/>
      <c r="B175" s="2"/>
      <c r="H175" s="85"/>
      <c r="J175" s="85"/>
    </row>
    <row r="176" spans="1:10" s="74" customFormat="1" ht="12.75">
      <c r="A176" s="2"/>
      <c r="B176" s="2"/>
      <c r="H176" s="85"/>
      <c r="J176" s="85"/>
    </row>
    <row r="177" spans="1:10" s="74" customFormat="1" ht="12.75">
      <c r="A177" s="2"/>
      <c r="B177" s="2"/>
      <c r="H177" s="85"/>
      <c r="J177" s="85"/>
    </row>
    <row r="178" spans="1:10" s="74" customFormat="1" ht="12.75">
      <c r="A178" s="2"/>
      <c r="B178" s="2"/>
      <c r="H178" s="85"/>
      <c r="J178" s="85"/>
    </row>
    <row r="179" spans="1:10" s="74" customFormat="1" ht="12.75">
      <c r="A179" s="2"/>
      <c r="B179" s="2"/>
      <c r="H179" s="85"/>
      <c r="J179" s="85"/>
    </row>
    <row r="180" spans="1:10" s="74" customFormat="1" ht="12.75">
      <c r="A180" s="2"/>
      <c r="B180" s="2"/>
      <c r="H180" s="85"/>
      <c r="J180" s="85"/>
    </row>
    <row r="181" spans="1:10" s="74" customFormat="1" ht="12.75">
      <c r="A181" s="2"/>
      <c r="B181" s="2"/>
      <c r="H181" s="85"/>
      <c r="J181" s="85"/>
    </row>
    <row r="182" spans="1:10" s="74" customFormat="1" ht="12.75">
      <c r="A182" s="2"/>
      <c r="B182" s="2"/>
      <c r="H182" s="85"/>
      <c r="J182" s="85"/>
    </row>
    <row r="183" spans="1:10" s="74" customFormat="1" ht="12.75">
      <c r="A183" s="2"/>
      <c r="B183" s="2"/>
      <c r="H183" s="85"/>
      <c r="J183" s="85"/>
    </row>
    <row r="184" spans="1:10" s="74" customFormat="1" ht="12.75">
      <c r="A184" s="2"/>
      <c r="B184" s="2"/>
      <c r="H184" s="85"/>
      <c r="J184" s="85"/>
    </row>
    <row r="185" spans="1:10" s="74" customFormat="1" ht="12.75">
      <c r="A185" s="2"/>
      <c r="B185" s="2"/>
      <c r="H185" s="85"/>
      <c r="J185" s="85"/>
    </row>
    <row r="186" spans="1:10" s="74" customFormat="1" ht="12.75">
      <c r="A186" s="2"/>
      <c r="B186" s="2"/>
      <c r="H186" s="85"/>
      <c r="J186" s="85"/>
    </row>
    <row r="187" spans="1:10" s="74" customFormat="1" ht="12.75">
      <c r="A187" s="2"/>
      <c r="B187" s="2"/>
      <c r="H187" s="85"/>
      <c r="J187" s="85"/>
    </row>
    <row r="188" spans="1:10" s="74" customFormat="1" ht="12.75">
      <c r="A188" s="2"/>
      <c r="B188" s="2"/>
      <c r="H188" s="85"/>
      <c r="J188" s="85"/>
    </row>
    <row r="189" spans="1:10" s="74" customFormat="1" ht="12.75">
      <c r="A189" s="2"/>
      <c r="B189" s="2"/>
      <c r="H189" s="85"/>
      <c r="J189" s="85"/>
    </row>
    <row r="190" spans="1:10" s="74" customFormat="1" ht="12.75">
      <c r="A190" s="2"/>
      <c r="B190" s="2"/>
      <c r="H190" s="85"/>
      <c r="J190" s="85"/>
    </row>
    <row r="191" spans="1:10" s="74" customFormat="1" ht="12.75">
      <c r="A191" s="2"/>
      <c r="B191" s="2"/>
      <c r="H191" s="85"/>
      <c r="J191" s="85"/>
    </row>
    <row r="192" spans="1:10" s="74" customFormat="1" ht="12.75">
      <c r="A192" s="2"/>
      <c r="B192" s="2"/>
      <c r="H192" s="85"/>
      <c r="J192" s="85"/>
    </row>
    <row r="193" spans="1:10" s="74" customFormat="1" ht="12.75">
      <c r="A193" s="2"/>
      <c r="B193" s="2"/>
      <c r="H193" s="85"/>
      <c r="J193" s="85"/>
    </row>
    <row r="194" spans="1:10" s="74" customFormat="1" ht="12.75">
      <c r="A194" s="2"/>
      <c r="B194" s="2"/>
      <c r="H194" s="85"/>
      <c r="J194" s="85"/>
    </row>
    <row r="195" spans="1:10" s="74" customFormat="1" ht="12.75">
      <c r="A195" s="2"/>
      <c r="B195" s="2"/>
      <c r="H195" s="85"/>
      <c r="J195" s="85"/>
    </row>
    <row r="196" spans="1:10" s="74" customFormat="1" ht="12.75">
      <c r="A196" s="2"/>
      <c r="B196" s="2"/>
      <c r="H196" s="85"/>
      <c r="J196" s="85"/>
    </row>
    <row r="197" spans="1:10" s="74" customFormat="1" ht="12.75">
      <c r="A197" s="2"/>
      <c r="B197" s="2"/>
      <c r="H197" s="85"/>
      <c r="J197" s="85"/>
    </row>
    <row r="198" spans="1:10" s="74" customFormat="1" ht="12.75">
      <c r="A198" s="2"/>
      <c r="B198" s="2"/>
      <c r="H198" s="85"/>
      <c r="J198" s="85"/>
    </row>
    <row r="199" spans="1:10" s="74" customFormat="1" ht="12.75">
      <c r="A199" s="2"/>
      <c r="B199" s="2"/>
      <c r="H199" s="85"/>
      <c r="J199" s="85"/>
    </row>
    <row r="200" spans="1:10" s="74" customFormat="1" ht="12.75">
      <c r="A200" s="2"/>
      <c r="B200" s="2"/>
      <c r="H200" s="85"/>
      <c r="J200" s="85"/>
    </row>
    <row r="201" spans="1:10" s="74" customFormat="1" ht="12.75">
      <c r="A201" s="2"/>
      <c r="B201" s="2"/>
      <c r="H201" s="85"/>
      <c r="J201" s="85"/>
    </row>
    <row r="202" spans="1:10" s="74" customFormat="1" ht="12.75">
      <c r="A202" s="2"/>
      <c r="B202" s="2"/>
      <c r="H202" s="85"/>
      <c r="J202" s="85"/>
    </row>
    <row r="203" spans="1:10" s="74" customFormat="1" ht="12.75">
      <c r="A203" s="2"/>
      <c r="B203" s="2"/>
      <c r="H203" s="85"/>
      <c r="J203" s="85"/>
    </row>
    <row r="204" spans="1:10" s="74" customFormat="1" ht="12.75">
      <c r="A204" s="2"/>
      <c r="B204" s="2"/>
      <c r="H204" s="85"/>
      <c r="J204" s="85"/>
    </row>
    <row r="205" spans="1:10" s="74" customFormat="1" ht="12.75">
      <c r="A205" s="2"/>
      <c r="B205" s="2"/>
      <c r="H205" s="85"/>
      <c r="J205" s="85"/>
    </row>
    <row r="206" spans="1:10" s="74" customFormat="1" ht="12.75">
      <c r="A206" s="2"/>
      <c r="B206" s="2"/>
      <c r="H206" s="85"/>
      <c r="J206" s="85"/>
    </row>
    <row r="207" spans="1:10" s="74" customFormat="1" ht="12.75">
      <c r="A207" s="2"/>
      <c r="B207" s="2"/>
      <c r="H207" s="85"/>
      <c r="J207" s="85"/>
    </row>
    <row r="208" spans="1:10" s="74" customFormat="1" ht="12.75">
      <c r="A208" s="2"/>
      <c r="B208" s="2"/>
      <c r="H208" s="85"/>
      <c r="J208" s="85"/>
    </row>
    <row r="209" spans="1:10" s="74" customFormat="1" ht="12.75">
      <c r="A209" s="2"/>
      <c r="B209" s="2"/>
      <c r="H209" s="85"/>
      <c r="J209" s="85"/>
    </row>
    <row r="210" spans="1:10" s="74" customFormat="1" ht="12.75">
      <c r="A210" s="2"/>
      <c r="B210" s="2"/>
      <c r="H210" s="85"/>
      <c r="J210" s="85"/>
    </row>
    <row r="211" spans="1:10" s="74" customFormat="1" ht="12.75">
      <c r="A211" s="2"/>
      <c r="B211" s="2"/>
      <c r="H211" s="85"/>
      <c r="J211" s="85"/>
    </row>
    <row r="212" spans="1:10" s="74" customFormat="1" ht="12.75">
      <c r="A212" s="2"/>
      <c r="B212" s="2"/>
      <c r="H212" s="85"/>
      <c r="J212" s="85"/>
    </row>
    <row r="213" spans="1:10" s="74" customFormat="1" ht="12.75">
      <c r="A213" s="2"/>
      <c r="B213" s="2"/>
      <c r="H213" s="85"/>
      <c r="J213" s="85"/>
    </row>
    <row r="214" spans="1:10" s="74" customFormat="1" ht="12.75">
      <c r="A214" s="2"/>
      <c r="B214" s="2"/>
      <c r="H214" s="85"/>
      <c r="J214" s="85"/>
    </row>
    <row r="215" spans="1:10" s="74" customFormat="1" ht="12.75">
      <c r="A215" s="2"/>
      <c r="B215" s="2"/>
      <c r="H215" s="85"/>
      <c r="J215" s="85"/>
    </row>
    <row r="216" spans="1:10" s="74" customFormat="1" ht="12.75">
      <c r="A216" s="2"/>
      <c r="B216" s="2"/>
      <c r="H216" s="85"/>
      <c r="J216" s="85"/>
    </row>
    <row r="217" spans="1:10" s="74" customFormat="1" ht="12.75">
      <c r="A217" s="2"/>
      <c r="B217" s="2"/>
      <c r="H217" s="85"/>
      <c r="J217" s="85"/>
    </row>
    <row r="218" spans="1:10" s="74" customFormat="1" ht="12.75">
      <c r="A218" s="2"/>
      <c r="B218" s="2"/>
      <c r="H218" s="85"/>
      <c r="J218" s="85"/>
    </row>
    <row r="219" spans="1:10" s="74" customFormat="1" ht="12.75">
      <c r="A219" s="2"/>
      <c r="B219" s="2"/>
      <c r="H219" s="85"/>
      <c r="J219" s="85"/>
    </row>
    <row r="220" spans="1:10" s="74" customFormat="1" ht="12.75">
      <c r="A220" s="2"/>
      <c r="B220" s="2"/>
      <c r="H220" s="85"/>
      <c r="J220" s="85"/>
    </row>
    <row r="221" spans="1:10" s="74" customFormat="1" ht="12.75">
      <c r="A221" s="2"/>
      <c r="B221" s="2"/>
      <c r="H221" s="85"/>
      <c r="J221" s="85"/>
    </row>
    <row r="222" spans="1:10" s="74" customFormat="1" ht="12.75">
      <c r="A222" s="2"/>
      <c r="B222" s="2"/>
      <c r="H222" s="85"/>
      <c r="J222" s="85"/>
    </row>
    <row r="223" spans="1:10" s="74" customFormat="1" ht="12.75">
      <c r="A223" s="2"/>
      <c r="B223" s="2"/>
      <c r="H223" s="85"/>
      <c r="J223" s="85"/>
    </row>
    <row r="224" spans="1:10" s="74" customFormat="1" ht="12.75">
      <c r="A224" s="2"/>
      <c r="B224" s="2"/>
      <c r="H224" s="85"/>
      <c r="J224" s="85"/>
    </row>
    <row r="225" spans="1:10" s="74" customFormat="1" ht="12.75">
      <c r="A225" s="2"/>
      <c r="B225" s="2"/>
      <c r="H225" s="85"/>
      <c r="J225" s="85"/>
    </row>
    <row r="226" spans="1:10" s="74" customFormat="1" ht="12.75">
      <c r="A226" s="2"/>
      <c r="B226" s="2"/>
      <c r="H226" s="85"/>
      <c r="J226" s="85"/>
    </row>
    <row r="227" spans="1:10" s="74" customFormat="1" ht="12.75">
      <c r="A227" s="2"/>
      <c r="B227" s="2"/>
      <c r="H227" s="85"/>
      <c r="J227" s="85"/>
    </row>
    <row r="228" spans="1:10" s="74" customFormat="1" ht="12.75">
      <c r="A228" s="2"/>
      <c r="B228" s="2"/>
      <c r="H228" s="85"/>
      <c r="J228" s="85"/>
    </row>
    <row r="229" spans="1:10" s="74" customFormat="1" ht="12.75">
      <c r="A229" s="2"/>
      <c r="B229" s="2"/>
      <c r="H229" s="85"/>
      <c r="J229" s="85"/>
    </row>
    <row r="230" spans="1:10" s="74" customFormat="1" ht="12.75">
      <c r="A230" s="2"/>
      <c r="B230" s="2"/>
      <c r="H230" s="85"/>
      <c r="J230" s="85"/>
    </row>
    <row r="231" spans="1:10" s="74" customFormat="1" ht="12.75">
      <c r="A231" s="2"/>
      <c r="B231" s="2"/>
      <c r="H231" s="85"/>
      <c r="J231" s="85"/>
    </row>
    <row r="232" spans="1:10" s="74" customFormat="1" ht="12.75">
      <c r="A232" s="2"/>
      <c r="B232" s="2"/>
      <c r="H232" s="85"/>
      <c r="J232" s="85"/>
    </row>
    <row r="233" spans="1:10" s="74" customFormat="1" ht="12.75">
      <c r="A233" s="2"/>
      <c r="B233" s="2"/>
      <c r="H233" s="85"/>
      <c r="J233" s="85"/>
    </row>
    <row r="234" spans="1:10" s="74" customFormat="1" ht="12.75">
      <c r="A234" s="2"/>
      <c r="B234" s="2"/>
      <c r="H234" s="85"/>
      <c r="J234" s="85"/>
    </row>
    <row r="235" spans="1:10" s="74" customFormat="1" ht="12.75">
      <c r="A235" s="2"/>
      <c r="B235" s="2"/>
      <c r="H235" s="85"/>
      <c r="J235" s="85"/>
    </row>
    <row r="236" spans="2:13" ht="12.75">
      <c r="B236" s="1"/>
      <c r="C236" s="4"/>
      <c r="D236" s="4"/>
      <c r="E236" s="4"/>
      <c r="F236" s="4"/>
      <c r="G236" s="4"/>
      <c r="H236" s="86"/>
      <c r="I236" s="4"/>
      <c r="J236" s="86"/>
      <c r="K236" s="4"/>
      <c r="L236" s="4"/>
      <c r="M236" s="4"/>
    </row>
    <row r="237" spans="2:13" ht="12.75">
      <c r="B237" s="1"/>
      <c r="C237" s="4"/>
      <c r="D237" s="4"/>
      <c r="E237" s="4"/>
      <c r="F237" s="4"/>
      <c r="G237" s="4"/>
      <c r="H237" s="86"/>
      <c r="I237" s="4"/>
      <c r="J237" s="86"/>
      <c r="K237" s="4"/>
      <c r="L237" s="4"/>
      <c r="M237" s="4"/>
    </row>
    <row r="238" spans="2:13" ht="12.75">
      <c r="B238" s="1"/>
      <c r="C238" s="4"/>
      <c r="D238" s="4"/>
      <c r="E238" s="4"/>
      <c r="F238" s="4"/>
      <c r="G238" s="4"/>
      <c r="H238" s="86"/>
      <c r="I238" s="4"/>
      <c r="J238" s="86"/>
      <c r="K238" s="4"/>
      <c r="L238" s="4"/>
      <c r="M238" s="4"/>
    </row>
    <row r="239" spans="2:13" ht="12.75">
      <c r="B239" s="1"/>
      <c r="C239" s="4"/>
      <c r="D239" s="4"/>
      <c r="E239" s="4"/>
      <c r="F239" s="4"/>
      <c r="G239" s="4"/>
      <c r="H239" s="86"/>
      <c r="I239" s="4"/>
      <c r="J239" s="86"/>
      <c r="K239" s="4"/>
      <c r="L239" s="4"/>
      <c r="M239" s="4"/>
    </row>
    <row r="240" spans="2:13" ht="12.75">
      <c r="B240" s="1"/>
      <c r="C240" s="4"/>
      <c r="D240" s="4"/>
      <c r="E240" s="4"/>
      <c r="F240" s="4"/>
      <c r="G240" s="4"/>
      <c r="H240" s="86"/>
      <c r="I240" s="4"/>
      <c r="J240" s="86"/>
      <c r="K240" s="4"/>
      <c r="L240" s="4"/>
      <c r="M240" s="4"/>
    </row>
    <row r="241" spans="2:13" ht="12.75">
      <c r="B241" s="1"/>
      <c r="C241" s="4"/>
      <c r="D241" s="4"/>
      <c r="E241" s="4"/>
      <c r="F241" s="4"/>
      <c r="G241" s="4"/>
      <c r="H241" s="86"/>
      <c r="I241" s="4"/>
      <c r="J241" s="86"/>
      <c r="K241" s="4"/>
      <c r="L241" s="4"/>
      <c r="M241" s="4"/>
    </row>
    <row r="242" spans="2:13" ht="12.75">
      <c r="B242" s="1"/>
      <c r="C242" s="4"/>
      <c r="D242" s="4"/>
      <c r="E242" s="4"/>
      <c r="F242" s="4"/>
      <c r="G242" s="4"/>
      <c r="H242" s="86"/>
      <c r="I242" s="4"/>
      <c r="J242" s="86"/>
      <c r="K242" s="4"/>
      <c r="L242" s="4"/>
      <c r="M242" s="4"/>
    </row>
    <row r="243" spans="2:13" ht="12.75">
      <c r="B243" s="1"/>
      <c r="C243" s="4"/>
      <c r="D243" s="4"/>
      <c r="E243" s="4"/>
      <c r="F243" s="4"/>
      <c r="G243" s="4"/>
      <c r="H243" s="86"/>
      <c r="I243" s="4"/>
      <c r="J243" s="86"/>
      <c r="K243" s="4"/>
      <c r="L243" s="4"/>
      <c r="M243" s="4"/>
    </row>
    <row r="244" spans="2:13" ht="12.75">
      <c r="B244" s="1"/>
      <c r="C244" s="4"/>
      <c r="D244" s="4"/>
      <c r="E244" s="4"/>
      <c r="F244" s="4"/>
      <c r="G244" s="4"/>
      <c r="H244" s="86"/>
      <c r="I244" s="4"/>
      <c r="J244" s="86"/>
      <c r="K244" s="4"/>
      <c r="L244" s="4"/>
      <c r="M244" s="4"/>
    </row>
    <row r="245" spans="2:13" ht="12.75">
      <c r="B245" s="1"/>
      <c r="C245" s="4"/>
      <c r="D245" s="4"/>
      <c r="E245" s="4"/>
      <c r="F245" s="4"/>
      <c r="G245" s="4"/>
      <c r="H245" s="86"/>
      <c r="I245" s="4"/>
      <c r="J245" s="86"/>
      <c r="K245" s="4"/>
      <c r="L245" s="4"/>
      <c r="M245" s="4"/>
    </row>
    <row r="246" spans="2:13" ht="12.75">
      <c r="B246" s="1"/>
      <c r="C246" s="4"/>
      <c r="D246" s="4"/>
      <c r="E246" s="4"/>
      <c r="F246" s="4"/>
      <c r="G246" s="4"/>
      <c r="H246" s="86"/>
      <c r="I246" s="4"/>
      <c r="J246" s="86"/>
      <c r="K246" s="4"/>
      <c r="L246" s="4"/>
      <c r="M246" s="4"/>
    </row>
    <row r="247" spans="2:13" ht="12.75">
      <c r="B247" s="1"/>
      <c r="C247" s="4"/>
      <c r="D247" s="4"/>
      <c r="E247" s="4"/>
      <c r="F247" s="4"/>
      <c r="G247" s="4"/>
      <c r="H247" s="86"/>
      <c r="I247" s="4"/>
      <c r="J247" s="86"/>
      <c r="K247" s="4"/>
      <c r="L247" s="4"/>
      <c r="M247" s="4"/>
    </row>
    <row r="248" spans="2:13" ht="12.75">
      <c r="B248" s="1"/>
      <c r="C248" s="4"/>
      <c r="D248" s="4"/>
      <c r="E248" s="4"/>
      <c r="F248" s="4"/>
      <c r="G248" s="4"/>
      <c r="H248" s="86"/>
      <c r="I248" s="4"/>
      <c r="J248" s="86"/>
      <c r="K248" s="4"/>
      <c r="L248" s="4"/>
      <c r="M248" s="4"/>
    </row>
    <row r="249" spans="2:13" ht="12.75">
      <c r="B249" s="1"/>
      <c r="C249" s="4"/>
      <c r="D249" s="4"/>
      <c r="E249" s="4"/>
      <c r="F249" s="4"/>
      <c r="G249" s="4"/>
      <c r="H249" s="86"/>
      <c r="I249" s="4"/>
      <c r="J249" s="86"/>
      <c r="K249" s="4"/>
      <c r="L249" s="4"/>
      <c r="M249" s="4"/>
    </row>
    <row r="250" spans="2:13" ht="12.75">
      <c r="B250" s="1"/>
      <c r="C250" s="4"/>
      <c r="D250" s="4"/>
      <c r="E250" s="4"/>
      <c r="F250" s="4"/>
      <c r="G250" s="4"/>
      <c r="H250" s="86"/>
      <c r="I250" s="4"/>
      <c r="J250" s="86"/>
      <c r="K250" s="4"/>
      <c r="L250" s="4"/>
      <c r="M250" s="4"/>
    </row>
    <row r="251" spans="2:13" ht="12.75">
      <c r="B251" s="1"/>
      <c r="C251" s="4"/>
      <c r="D251" s="4"/>
      <c r="E251" s="4"/>
      <c r="F251" s="4"/>
      <c r="G251" s="4"/>
      <c r="H251" s="86"/>
      <c r="I251" s="4"/>
      <c r="J251" s="86"/>
      <c r="K251" s="4"/>
      <c r="L251" s="4"/>
      <c r="M251" s="4"/>
    </row>
    <row r="252" spans="2:13" ht="12.75">
      <c r="B252" s="1"/>
      <c r="C252" s="4"/>
      <c r="D252" s="4"/>
      <c r="E252" s="4"/>
      <c r="F252" s="4"/>
      <c r="G252" s="4"/>
      <c r="H252" s="86"/>
      <c r="I252" s="4"/>
      <c r="J252" s="86"/>
      <c r="K252" s="4"/>
      <c r="L252" s="4"/>
      <c r="M252" s="4"/>
    </row>
    <row r="253" spans="2:13" ht="12.75">
      <c r="B253" s="1"/>
      <c r="C253" s="4"/>
      <c r="D253" s="4"/>
      <c r="E253" s="4"/>
      <c r="F253" s="4"/>
      <c r="G253" s="4"/>
      <c r="H253" s="86"/>
      <c r="I253" s="4"/>
      <c r="J253" s="86"/>
      <c r="K253" s="4"/>
      <c r="L253" s="4"/>
      <c r="M253" s="4"/>
    </row>
    <row r="254" spans="2:13" ht="12.75">
      <c r="B254" s="1"/>
      <c r="C254" s="4"/>
      <c r="D254" s="4"/>
      <c r="E254" s="4"/>
      <c r="F254" s="4"/>
      <c r="G254" s="4"/>
      <c r="H254" s="86"/>
      <c r="I254" s="4"/>
      <c r="J254" s="86"/>
      <c r="K254" s="4"/>
      <c r="L254" s="4"/>
      <c r="M254" s="4"/>
    </row>
    <row r="255" spans="2:13" ht="12.75">
      <c r="B255" s="1"/>
      <c r="C255" s="4"/>
      <c r="D255" s="4"/>
      <c r="E255" s="4"/>
      <c r="F255" s="4"/>
      <c r="G255" s="4"/>
      <c r="H255" s="86"/>
      <c r="I255" s="4"/>
      <c r="J255" s="86"/>
      <c r="K255" s="4"/>
      <c r="L255" s="4"/>
      <c r="M255" s="4"/>
    </row>
    <row r="256" spans="2:13" ht="12.75">
      <c r="B256" s="1"/>
      <c r="C256" s="4"/>
      <c r="D256" s="4"/>
      <c r="E256" s="4"/>
      <c r="F256" s="4"/>
      <c r="G256" s="4"/>
      <c r="H256" s="86"/>
      <c r="I256" s="4"/>
      <c r="J256" s="86"/>
      <c r="K256" s="4"/>
      <c r="L256" s="4"/>
      <c r="M256" s="4"/>
    </row>
    <row r="257" spans="2:13" ht="12.75">
      <c r="B257" s="1"/>
      <c r="C257" s="4"/>
      <c r="D257" s="4"/>
      <c r="E257" s="4"/>
      <c r="F257" s="4"/>
      <c r="G257" s="4"/>
      <c r="H257" s="86"/>
      <c r="I257" s="4"/>
      <c r="J257" s="86"/>
      <c r="K257" s="4"/>
      <c r="L257" s="4"/>
      <c r="M257" s="4"/>
    </row>
    <row r="258" spans="2:13" ht="12.75">
      <c r="B258" s="1"/>
      <c r="C258" s="4"/>
      <c r="D258" s="4"/>
      <c r="E258" s="4"/>
      <c r="F258" s="4"/>
      <c r="G258" s="4"/>
      <c r="H258" s="86"/>
      <c r="I258" s="4"/>
      <c r="J258" s="86"/>
      <c r="K258" s="4"/>
      <c r="L258" s="4"/>
      <c r="M258" s="4"/>
    </row>
    <row r="259" spans="2:13" ht="12.75">
      <c r="B259" s="1"/>
      <c r="C259" s="4"/>
      <c r="D259" s="4"/>
      <c r="E259" s="4"/>
      <c r="F259" s="4"/>
      <c r="G259" s="4"/>
      <c r="H259" s="86"/>
      <c r="I259" s="4"/>
      <c r="J259" s="86"/>
      <c r="K259" s="4"/>
      <c r="L259" s="4"/>
      <c r="M259" s="4"/>
    </row>
    <row r="260" spans="2:13" ht="12.75">
      <c r="B260" s="1"/>
      <c r="C260" s="4"/>
      <c r="D260" s="4"/>
      <c r="E260" s="4"/>
      <c r="F260" s="4"/>
      <c r="G260" s="4"/>
      <c r="H260" s="86"/>
      <c r="I260" s="4"/>
      <c r="J260" s="86"/>
      <c r="K260" s="4"/>
      <c r="L260" s="4"/>
      <c r="M260" s="4"/>
    </row>
    <row r="261" spans="2:13" ht="12.75">
      <c r="B261" s="1"/>
      <c r="C261" s="4"/>
      <c r="D261" s="4"/>
      <c r="E261" s="4"/>
      <c r="F261" s="4"/>
      <c r="G261" s="4"/>
      <c r="H261" s="86"/>
      <c r="I261" s="4"/>
      <c r="J261" s="86"/>
      <c r="K261" s="4"/>
      <c r="L261" s="4"/>
      <c r="M261" s="4"/>
    </row>
    <row r="262" spans="2:13" ht="12.75">
      <c r="B262" s="1"/>
      <c r="C262" s="4"/>
      <c r="D262" s="4"/>
      <c r="E262" s="4"/>
      <c r="F262" s="4"/>
      <c r="G262" s="4"/>
      <c r="H262" s="86"/>
      <c r="I262" s="4"/>
      <c r="J262" s="86"/>
      <c r="K262" s="4"/>
      <c r="L262" s="4"/>
      <c r="M262" s="4"/>
    </row>
    <row r="263" spans="2:13" ht="12.75">
      <c r="B263" s="1"/>
      <c r="C263" s="4"/>
      <c r="D263" s="4"/>
      <c r="E263" s="4"/>
      <c r="F263" s="4"/>
      <c r="G263" s="4"/>
      <c r="H263" s="86"/>
      <c r="I263" s="4"/>
      <c r="J263" s="86"/>
      <c r="K263" s="4"/>
      <c r="L263" s="4"/>
      <c r="M263" s="4"/>
    </row>
    <row r="264" spans="2:13" ht="12.75">
      <c r="B264" s="1"/>
      <c r="C264" s="4"/>
      <c r="D264" s="4"/>
      <c r="E264" s="4"/>
      <c r="F264" s="4"/>
      <c r="G264" s="4"/>
      <c r="H264" s="86"/>
      <c r="I264" s="4"/>
      <c r="J264" s="86"/>
      <c r="K264" s="4"/>
      <c r="L264" s="4"/>
      <c r="M264" s="4"/>
    </row>
    <row r="265" spans="2:13" ht="12.75">
      <c r="B265" s="1"/>
      <c r="C265" s="4"/>
      <c r="D265" s="4"/>
      <c r="E265" s="4"/>
      <c r="F265" s="4"/>
      <c r="G265" s="4"/>
      <c r="H265" s="86"/>
      <c r="I265" s="4"/>
      <c r="J265" s="86"/>
      <c r="K265" s="4"/>
      <c r="L265" s="4"/>
      <c r="M265" s="4"/>
    </row>
    <row r="266" spans="2:13" ht="12.75">
      <c r="B266" s="1"/>
      <c r="C266" s="4"/>
      <c r="D266" s="4"/>
      <c r="E266" s="4"/>
      <c r="F266" s="4"/>
      <c r="G266" s="4"/>
      <c r="H266" s="86"/>
      <c r="I266" s="4"/>
      <c r="J266" s="86"/>
      <c r="K266" s="4"/>
      <c r="L266" s="4"/>
      <c r="M266" s="4"/>
    </row>
    <row r="267" spans="2:13" ht="12.75">
      <c r="B267" s="1"/>
      <c r="C267" s="4"/>
      <c r="D267" s="4"/>
      <c r="E267" s="4"/>
      <c r="F267" s="4"/>
      <c r="G267" s="4"/>
      <c r="H267" s="86"/>
      <c r="I267" s="4"/>
      <c r="J267" s="86"/>
      <c r="K267" s="4"/>
      <c r="L267" s="4"/>
      <c r="M267" s="4"/>
    </row>
    <row r="268" spans="2:13" ht="12.75">
      <c r="B268" s="1"/>
      <c r="C268" s="4"/>
      <c r="D268" s="4"/>
      <c r="E268" s="4"/>
      <c r="F268" s="4"/>
      <c r="G268" s="4"/>
      <c r="H268" s="86"/>
      <c r="I268" s="4"/>
      <c r="J268" s="86"/>
      <c r="K268" s="4"/>
      <c r="L268" s="4"/>
      <c r="M268" s="4"/>
    </row>
    <row r="269" spans="2:13" ht="12.75">
      <c r="B269" s="1"/>
      <c r="C269" s="4"/>
      <c r="D269" s="4"/>
      <c r="E269" s="4"/>
      <c r="F269" s="4"/>
      <c r="G269" s="4"/>
      <c r="H269" s="86"/>
      <c r="I269" s="4"/>
      <c r="J269" s="86"/>
      <c r="K269" s="4"/>
      <c r="L269" s="4"/>
      <c r="M269" s="4"/>
    </row>
    <row r="270" spans="2:13" ht="12.75">
      <c r="B270" s="1"/>
      <c r="C270" s="4"/>
      <c r="D270" s="4"/>
      <c r="E270" s="4"/>
      <c r="F270" s="4"/>
      <c r="G270" s="4"/>
      <c r="H270" s="86"/>
      <c r="I270" s="4"/>
      <c r="J270" s="86"/>
      <c r="K270" s="4"/>
      <c r="L270" s="4"/>
      <c r="M270" s="4"/>
    </row>
    <row r="271" spans="2:13" ht="12.75">
      <c r="B271" s="1"/>
      <c r="C271" s="4"/>
      <c r="D271" s="4"/>
      <c r="E271" s="4"/>
      <c r="F271" s="4"/>
      <c r="G271" s="4"/>
      <c r="H271" s="86"/>
      <c r="I271" s="4"/>
      <c r="J271" s="86"/>
      <c r="K271" s="4"/>
      <c r="L271" s="4"/>
      <c r="M271" s="4"/>
    </row>
    <row r="272" spans="2:13" ht="12.75">
      <c r="B272" s="1"/>
      <c r="C272" s="4"/>
      <c r="D272" s="4"/>
      <c r="E272" s="4"/>
      <c r="F272" s="4"/>
      <c r="G272" s="4"/>
      <c r="H272" s="86"/>
      <c r="I272" s="4"/>
      <c r="J272" s="86"/>
      <c r="K272" s="4"/>
      <c r="L272" s="4"/>
      <c r="M272" s="4"/>
    </row>
    <row r="273" spans="2:13" ht="12.75">
      <c r="B273" s="1"/>
      <c r="C273" s="4"/>
      <c r="D273" s="4"/>
      <c r="E273" s="4"/>
      <c r="F273" s="4"/>
      <c r="G273" s="4"/>
      <c r="H273" s="86"/>
      <c r="I273" s="4"/>
      <c r="J273" s="86"/>
      <c r="K273" s="4"/>
      <c r="L273" s="4"/>
      <c r="M273" s="4"/>
    </row>
    <row r="274" spans="2:13" ht="12.75">
      <c r="B274" s="1"/>
      <c r="C274" s="4"/>
      <c r="D274" s="4"/>
      <c r="E274" s="4"/>
      <c r="F274" s="4"/>
      <c r="G274" s="4"/>
      <c r="H274" s="86"/>
      <c r="I274" s="4"/>
      <c r="J274" s="86"/>
      <c r="K274" s="4"/>
      <c r="L274" s="4"/>
      <c r="M274" s="4"/>
    </row>
    <row r="275" spans="2:13" ht="12.75">
      <c r="B275" s="1"/>
      <c r="C275" s="4"/>
      <c r="D275" s="4"/>
      <c r="E275" s="4"/>
      <c r="F275" s="4"/>
      <c r="G275" s="4"/>
      <c r="H275" s="86"/>
      <c r="I275" s="4"/>
      <c r="J275" s="86"/>
      <c r="K275" s="4"/>
      <c r="L275" s="4"/>
      <c r="M275" s="4"/>
    </row>
    <row r="276" spans="2:13" ht="12.75">
      <c r="B276" s="1"/>
      <c r="C276" s="4"/>
      <c r="D276" s="4"/>
      <c r="E276" s="4"/>
      <c r="F276" s="4"/>
      <c r="G276" s="4"/>
      <c r="H276" s="86"/>
      <c r="I276" s="4"/>
      <c r="J276" s="86"/>
      <c r="K276" s="4"/>
      <c r="L276" s="4"/>
      <c r="M276" s="4"/>
    </row>
    <row r="277" spans="2:13" ht="12.75">
      <c r="B277" s="1"/>
      <c r="C277" s="4"/>
      <c r="D277" s="4"/>
      <c r="E277" s="4"/>
      <c r="F277" s="4"/>
      <c r="G277" s="4"/>
      <c r="H277" s="86"/>
      <c r="I277" s="4"/>
      <c r="J277" s="86"/>
      <c r="K277" s="4"/>
      <c r="L277" s="4"/>
      <c r="M277" s="4"/>
    </row>
    <row r="278" spans="2:13" ht="12.75">
      <c r="B278" s="1"/>
      <c r="C278" s="4"/>
      <c r="D278" s="4"/>
      <c r="E278" s="4"/>
      <c r="F278" s="4"/>
      <c r="G278" s="4"/>
      <c r="H278" s="86"/>
      <c r="I278" s="4"/>
      <c r="J278" s="86"/>
      <c r="K278" s="4"/>
      <c r="L278" s="4"/>
      <c r="M278" s="4"/>
    </row>
    <row r="279" spans="2:13" ht="12.75">
      <c r="B279" s="1"/>
      <c r="C279" s="4"/>
      <c r="D279" s="4"/>
      <c r="E279" s="4"/>
      <c r="F279" s="4"/>
      <c r="G279" s="4"/>
      <c r="H279" s="86"/>
      <c r="I279" s="4"/>
      <c r="J279" s="86"/>
      <c r="K279" s="4"/>
      <c r="L279" s="4"/>
      <c r="M279" s="4"/>
    </row>
    <row r="280" spans="2:13" ht="12.75">
      <c r="B280" s="1"/>
      <c r="C280" s="4"/>
      <c r="D280" s="4"/>
      <c r="E280" s="4"/>
      <c r="F280" s="4"/>
      <c r="G280" s="4"/>
      <c r="H280" s="86"/>
      <c r="I280" s="4"/>
      <c r="J280" s="86"/>
      <c r="K280" s="4"/>
      <c r="L280" s="4"/>
      <c r="M280" s="4"/>
    </row>
    <row r="281" spans="2:13" ht="12.75">
      <c r="B281" s="1"/>
      <c r="C281" s="4"/>
      <c r="D281" s="4"/>
      <c r="E281" s="4"/>
      <c r="F281" s="4"/>
      <c r="G281" s="4"/>
      <c r="H281" s="86"/>
      <c r="I281" s="4"/>
      <c r="J281" s="86"/>
      <c r="K281" s="4"/>
      <c r="L281" s="4"/>
      <c r="M281" s="4"/>
    </row>
    <row r="282" spans="2:13" ht="12.75">
      <c r="B282" s="1"/>
      <c r="C282" s="4"/>
      <c r="D282" s="4"/>
      <c r="E282" s="4"/>
      <c r="F282" s="4"/>
      <c r="G282" s="4"/>
      <c r="H282" s="86"/>
      <c r="I282" s="4"/>
      <c r="J282" s="86"/>
      <c r="K282" s="4"/>
      <c r="L282" s="4"/>
      <c r="M282" s="4"/>
    </row>
    <row r="283" spans="2:13" ht="12.75">
      <c r="B283" s="1"/>
      <c r="C283" s="4"/>
      <c r="D283" s="4"/>
      <c r="E283" s="4"/>
      <c r="F283" s="4"/>
      <c r="G283" s="4"/>
      <c r="H283" s="86"/>
      <c r="I283" s="4"/>
      <c r="J283" s="86"/>
      <c r="K283" s="4"/>
      <c r="L283" s="4"/>
      <c r="M283" s="4"/>
    </row>
    <row r="284" spans="2:13" ht="12.75">
      <c r="B284" s="1"/>
      <c r="C284" s="4"/>
      <c r="D284" s="4"/>
      <c r="E284" s="4"/>
      <c r="F284" s="4"/>
      <c r="G284" s="4"/>
      <c r="H284" s="86"/>
      <c r="I284" s="4"/>
      <c r="J284" s="86"/>
      <c r="K284" s="4"/>
      <c r="L284" s="4"/>
      <c r="M284" s="4"/>
    </row>
    <row r="285" spans="2:13" ht="12.75">
      <c r="B285" s="1"/>
      <c r="C285" s="4"/>
      <c r="D285" s="4"/>
      <c r="E285" s="4"/>
      <c r="F285" s="4"/>
      <c r="G285" s="4"/>
      <c r="H285" s="86"/>
      <c r="I285" s="4"/>
      <c r="J285" s="86"/>
      <c r="K285" s="4"/>
      <c r="L285" s="4"/>
      <c r="M285" s="4"/>
    </row>
    <row r="286" spans="2:13" ht="12.75">
      <c r="B286" s="1"/>
      <c r="C286" s="4"/>
      <c r="D286" s="4"/>
      <c r="E286" s="4"/>
      <c r="F286" s="4"/>
      <c r="G286" s="4"/>
      <c r="H286" s="86"/>
      <c r="I286" s="4"/>
      <c r="J286" s="86"/>
      <c r="K286" s="4"/>
      <c r="L286" s="4"/>
      <c r="M286" s="4"/>
    </row>
    <row r="287" spans="2:13" ht="12.75">
      <c r="B287" s="1"/>
      <c r="C287" s="4"/>
      <c r="D287" s="4"/>
      <c r="E287" s="4"/>
      <c r="F287" s="4"/>
      <c r="G287" s="4"/>
      <c r="H287" s="86"/>
      <c r="I287" s="4"/>
      <c r="J287" s="86"/>
      <c r="K287" s="4"/>
      <c r="L287" s="4"/>
      <c r="M287" s="4"/>
    </row>
    <row r="288" spans="2:13" ht="12.75">
      <c r="B288" s="1"/>
      <c r="C288" s="4"/>
      <c r="D288" s="4"/>
      <c r="E288" s="4"/>
      <c r="F288" s="4"/>
      <c r="G288" s="4"/>
      <c r="H288" s="86"/>
      <c r="I288" s="4"/>
      <c r="J288" s="86"/>
      <c r="K288" s="4"/>
      <c r="L288" s="4"/>
      <c r="M288" s="4"/>
    </row>
    <row r="289" spans="2:13" ht="12.75">
      <c r="B289" s="1"/>
      <c r="C289" s="4"/>
      <c r="D289" s="4"/>
      <c r="E289" s="4"/>
      <c r="F289" s="4"/>
      <c r="G289" s="4"/>
      <c r="H289" s="86"/>
      <c r="I289" s="4"/>
      <c r="J289" s="86"/>
      <c r="K289" s="4"/>
      <c r="L289" s="4"/>
      <c r="M289" s="4"/>
    </row>
    <row r="290" spans="2:13" ht="12.75">
      <c r="B290" s="1"/>
      <c r="C290" s="4"/>
      <c r="D290" s="4"/>
      <c r="E290" s="4"/>
      <c r="F290" s="4"/>
      <c r="G290" s="4"/>
      <c r="H290" s="86"/>
      <c r="I290" s="4"/>
      <c r="J290" s="86"/>
      <c r="K290" s="4"/>
      <c r="L290" s="4"/>
      <c r="M290" s="4"/>
    </row>
    <row r="291" spans="2:13" ht="12.75">
      <c r="B291" s="1"/>
      <c r="C291" s="4"/>
      <c r="D291" s="4"/>
      <c r="E291" s="4"/>
      <c r="F291" s="4"/>
      <c r="G291" s="4"/>
      <c r="H291" s="86"/>
      <c r="I291" s="4"/>
      <c r="J291" s="86"/>
      <c r="K291" s="4"/>
      <c r="L291" s="4"/>
      <c r="M291" s="4"/>
    </row>
    <row r="292" spans="2:13" ht="12.75">
      <c r="B292" s="1"/>
      <c r="C292" s="4"/>
      <c r="D292" s="4"/>
      <c r="E292" s="4"/>
      <c r="F292" s="4"/>
      <c r="G292" s="4"/>
      <c r="H292" s="86"/>
      <c r="I292" s="4"/>
      <c r="J292" s="86"/>
      <c r="K292" s="4"/>
      <c r="L292" s="4"/>
      <c r="M292" s="4"/>
    </row>
    <row r="293" spans="2:13" ht="12.75">
      <c r="B293" s="1"/>
      <c r="C293" s="4"/>
      <c r="D293" s="4"/>
      <c r="E293" s="4"/>
      <c r="F293" s="4"/>
      <c r="G293" s="4"/>
      <c r="H293" s="86"/>
      <c r="I293" s="4"/>
      <c r="J293" s="86"/>
      <c r="K293" s="4"/>
      <c r="L293" s="4"/>
      <c r="M293" s="4"/>
    </row>
    <row r="294" spans="2:13" ht="12.75">
      <c r="B294" s="1"/>
      <c r="C294" s="4"/>
      <c r="D294" s="4"/>
      <c r="E294" s="4"/>
      <c r="F294" s="4"/>
      <c r="G294" s="4"/>
      <c r="H294" s="86"/>
      <c r="I294" s="4"/>
      <c r="J294" s="86"/>
      <c r="K294" s="4"/>
      <c r="L294" s="4"/>
      <c r="M294" s="4"/>
    </row>
    <row r="295" spans="2:11" ht="12.75">
      <c r="B295" s="1"/>
      <c r="C295" s="4"/>
      <c r="D295" s="4"/>
      <c r="E295" s="4"/>
      <c r="F295" s="4"/>
      <c r="G295" s="4"/>
      <c r="H295" s="86"/>
      <c r="I295" s="4"/>
      <c r="J295" s="86"/>
      <c r="K295" s="4"/>
    </row>
  </sheetData>
  <sheetProtection/>
  <mergeCells count="1">
    <mergeCell ref="A7:K7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2016-05-25T09:27:36Z</cp:lastPrinted>
  <dcterms:created xsi:type="dcterms:W3CDTF">1996-10-08T23:32:33Z</dcterms:created>
  <dcterms:modified xsi:type="dcterms:W3CDTF">2016-05-25T11:27:52Z</dcterms:modified>
  <cp:category/>
  <cp:version/>
  <cp:contentType/>
  <cp:contentStatus/>
</cp:coreProperties>
</file>